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</sheets>
  <definedNames>
    <definedName name="_xlnm.Print_Area" localSheetId="1">'District 1'!$A$1:$N$20</definedName>
    <definedName name="_xlnm.Print_Area" localSheetId="2">'District 2'!$A$1:$O$21</definedName>
    <definedName name="_xlnm.Print_Area" localSheetId="3">'District 3'!$A$1:$N$33</definedName>
    <definedName name="_xlnm.Print_Area" localSheetId="4">'District 4'!$A$1:$N$15</definedName>
    <definedName name="_xlnm.Print_Area" localSheetId="5">'District 5'!$A$1:$N$18</definedName>
    <definedName name="_xlnm.Print_Area" localSheetId="6">'District 6'!$A$1:$N$26</definedName>
    <definedName name="_xlnm.Print_Area" localSheetId="7">'District 7'!$A$1:$O$34</definedName>
    <definedName name="_xlnm.Print_Area" localSheetId="8">'District 8'!$A$1:$N$29</definedName>
    <definedName name="_xlnm.Print_Area" localSheetId="0">'Statewide'!$A$1:$O$13</definedName>
  </definedNames>
  <calcPr fullCalcOnLoad="1"/>
</workbook>
</file>

<file path=xl/sharedStrings.xml><?xml version="1.0" encoding="utf-8"?>
<sst xmlns="http://schemas.openxmlformats.org/spreadsheetml/2006/main" count="282" uniqueCount="114">
  <si>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</si>
  <si>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</si>
  <si>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</si>
  <si>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</si>
  <si>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</si>
  <si>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</si>
  <si>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</si>
  <si>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</si>
  <si>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</si>
  <si>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TOTAL</t>
  </si>
  <si>
    <t>County</t>
  </si>
  <si>
    <t>AGRIC.</t>
  </si>
  <si>
    <t>EPA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</si>
  <si>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</si>
  <si>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</si>
  <si>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pertinent counties in this table. We apologize if some are not in this district or if a county was omitted from this table.)</t>
  </si>
  <si>
    <t xml:space="preserve">  agency and county. (NOTE: Some counties overlap congressional districts; all attempts were made to include all </t>
  </si>
  <si>
    <t xml:space="preserve">county.  (NOTE: Some counties overlap congressional districts; all attempts were made to include all pertinent counties in this table. We apologize </t>
  </si>
  <si>
    <t>Clark</t>
  </si>
  <si>
    <t>Adams</t>
  </si>
  <si>
    <t>Douglas</t>
  </si>
  <si>
    <t>Grant</t>
  </si>
  <si>
    <t>Columbia</t>
  </si>
  <si>
    <t>Lincoln</t>
  </si>
  <si>
    <t>Jefferson</t>
  </si>
  <si>
    <t>Pierce</t>
  </si>
  <si>
    <t>Kenosha</t>
  </si>
  <si>
    <t>Milwaukee</t>
  </si>
  <si>
    <t>Racine</t>
  </si>
  <si>
    <t>Rock</t>
  </si>
  <si>
    <t>Walworth</t>
  </si>
  <si>
    <t>Waukesha</t>
  </si>
  <si>
    <t>Wisconsin First Congressional District</t>
  </si>
  <si>
    <t>Dane</t>
  </si>
  <si>
    <t>Green</t>
  </si>
  <si>
    <t>Sauk</t>
  </si>
  <si>
    <t>Wisconsin Second Congressional District</t>
  </si>
  <si>
    <t>Buffalo</t>
  </si>
  <si>
    <t>Crawford</t>
  </si>
  <si>
    <t>Dunn</t>
  </si>
  <si>
    <t>Eau Claire</t>
  </si>
  <si>
    <t>Iowa</t>
  </si>
  <si>
    <t>Jackson</t>
  </si>
  <si>
    <t>Juneau</t>
  </si>
  <si>
    <t>La Crosse</t>
  </si>
  <si>
    <t>Lafayette</t>
  </si>
  <si>
    <t>Monroe</t>
  </si>
  <si>
    <t>Pepin</t>
  </si>
  <si>
    <t>Richland</t>
  </si>
  <si>
    <t>St Croix</t>
  </si>
  <si>
    <t>Trempealeau</t>
  </si>
  <si>
    <t>Vernon</t>
  </si>
  <si>
    <t>Wisconsin Fourth Congressional District</t>
  </si>
  <si>
    <t>Wisconsin Third Congressional District</t>
  </si>
  <si>
    <t>Ozaukee</t>
  </si>
  <si>
    <t>Wisconsin Fifth Congressional District</t>
  </si>
  <si>
    <t>Wisconsin</t>
  </si>
  <si>
    <t>Calumet</t>
  </si>
  <si>
    <t>Dodge</t>
  </si>
  <si>
    <t>Fond du Lac</t>
  </si>
  <si>
    <t>Green Lake</t>
  </si>
  <si>
    <t>Manitowoc</t>
  </si>
  <si>
    <t>Marquette</t>
  </si>
  <si>
    <t>Sheboygan</t>
  </si>
  <si>
    <t>Waushara</t>
  </si>
  <si>
    <t>Winnebago</t>
  </si>
  <si>
    <t>Wisconsin Sixth Congressional District</t>
  </si>
  <si>
    <t>Ashland</t>
  </si>
  <si>
    <t>Barron</t>
  </si>
  <si>
    <t>Bayfield</t>
  </si>
  <si>
    <t>Burnett</t>
  </si>
  <si>
    <t>Chippewa</t>
  </si>
  <si>
    <t>Iron</t>
  </si>
  <si>
    <t>Langlade</t>
  </si>
  <si>
    <t>Marathon</t>
  </si>
  <si>
    <t>Oneida</t>
  </si>
  <si>
    <t>Polk</t>
  </si>
  <si>
    <t>Portage</t>
  </si>
  <si>
    <t>Price</t>
  </si>
  <si>
    <t>Rusk</t>
  </si>
  <si>
    <t>Sawyer</t>
  </si>
  <si>
    <t>Taylor</t>
  </si>
  <si>
    <t>Washburn</t>
  </si>
  <si>
    <t>Wood</t>
  </si>
  <si>
    <t>Wisconsin Seventh Congressional District</t>
  </si>
  <si>
    <t>Brown</t>
  </si>
  <si>
    <t>Door</t>
  </si>
  <si>
    <t>Florence</t>
  </si>
  <si>
    <t>Forest</t>
  </si>
  <si>
    <t>Kewaunee</t>
  </si>
  <si>
    <t>Marinette</t>
  </si>
  <si>
    <t>Menominee</t>
  </si>
  <si>
    <t>Oconto</t>
  </si>
  <si>
    <t>Outagamie</t>
  </si>
  <si>
    <t>Shawano</t>
  </si>
  <si>
    <t>Vilas</t>
  </si>
  <si>
    <t>Waupaca</t>
  </si>
  <si>
    <t>Wisconsin Eighth Congressional District</t>
  </si>
  <si>
    <t>FEDERAL RETIREES</t>
  </si>
  <si>
    <t>Statewide</t>
  </si>
  <si>
    <t>DEFENSE/ DHS</t>
  </si>
  <si>
    <t>POSTAL*</t>
  </si>
  <si>
    <t>*Source: U.S. Department of Labor, Bureau of Labor Statistics, Quarterly Census of Employment, 2009.</t>
  </si>
  <si>
    <t>Number of Federal Employees and Retirees, November 2010</t>
  </si>
  <si>
    <t>Source: Office of Personnel Management, Federal Employment Statistics, November 2010.</t>
  </si>
  <si>
    <t xml:space="preserve">In the state of Wisconsin there are 55,371 federal employees and retirees. </t>
  </si>
  <si>
    <t xml:space="preserve">In the First Congressional District of Wisconsin, there are 19,034 federal employees and retirees. Below is the breakout by federal agency and county. </t>
  </si>
  <si>
    <t xml:space="preserve">In the Second Congressional District of Wisconsin, there are 10,370 federal employees and retirees. Below is the breakout by federal agency and county. </t>
  </si>
  <si>
    <t xml:space="preserve">In the Third Congressional District of Wisconsin, there are 9,694 federal employees and retirees. Below is the breakout by federal agency and county. </t>
  </si>
  <si>
    <t xml:space="preserve">In the Fourth Congressional District of Wisconsin, there are 13,459 federal employees and retirees. Below is the breakout by federal agency and </t>
  </si>
  <si>
    <t xml:space="preserve">In the Fifth Congressional District of Wisconsin, there are 16,803 federal employees and retirees. Below is the breakout by federal agency and county. </t>
  </si>
  <si>
    <t xml:space="preserve">In the Sixth Congressional District of Wisconsin, there are 5,474 federal employees and retirees. Below is the breakout by federal agency and county. </t>
  </si>
  <si>
    <t xml:space="preserve">In the Seventh Congressional District of Wisconsin, there are 6,278 federal employees and retirees. Below is the breakout by federal  </t>
  </si>
  <si>
    <t xml:space="preserve">In the Eighth Congressional District of Wisconsin, there are 5,808 federal employees and retirees. Below is the breakout by federal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</si>
</sst>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9.6640625" style="0" customWidth="1"/>
    <col min="2" max="2" width="7.77734375" style="0" customWidth="1"/>
    <col min="3" max="3" width="7.21484375" style="0" customWidth="1"/>
    <col min="4" max="4" width="6.4453125" style="0" customWidth="1"/>
    <col min="5" max="5" width="4.77734375" style="0" customWidth="1"/>
    <col min="6" max="6" width="4.99609375" style="0" customWidth="1"/>
    <col min="7" max="7" width="6.4453125" style="0" customWidth="1"/>
    <col min="8" max="8" width="6.3359375" style="0" customWidth="1"/>
    <col min="9" max="9" width="7.77734375" style="0" customWidth="1"/>
    <col min="10" max="10" width="5.10546875" style="0" customWidth="1"/>
    <col min="11" max="11" width="4.3359375" style="0" customWidth="1"/>
    <col min="12" max="12" width="6.10546875" style="0" customWidth="1"/>
    <col min="13" max="13" width="7.5546875" style="0" customWidth="1"/>
    <col min="14" max="14" width="6.6640625" style="0" customWidth="1"/>
    <col min="15" max="15" width="5.4453125" style="0" customWidth="1"/>
    <col min="16" max="16" width="4.88671875" style="0" hidden="1" customWidth="1"/>
  </cols>
  <sheetData>
    <row r="1" spans="1:16" s="18" customFormat="1" ht="18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</row>
    <row r="2" spans="1:16" ht="18.75" customHeight="1">
      <c r="A2" s="22" t="s">
        <v>103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</row>
    <row r="3" ht="18.75">
      <c r="A3" s="1"/>
    </row>
    <row r="4" spans="1:15" ht="15">
      <c r="A4" s="20" t="s">
        <v>105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ht="15">
      <c r="A5" s="19"/>
    </row>
    <row r="6" ht="15">
      <c r="A6" s="19"/>
    </row>
    <row r="8" spans="1:15" ht="25.5" customHeight="1">
      <c r="A8" s="3"/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101</v>
      </c>
      <c r="M8" s="6" t="s">
        <v>7</v>
      </c>
      <c r="N8" s="6" t="s">
        <v>98</v>
      </c>
      <c r="O8" s="3" t="s">
        <v>8</v>
      </c>
    </row>
    <row r="9" spans="1:15" ht="15">
      <c r="A9" s="4" t="s">
        <v>99</v>
      </c>
      <c r="B9" s="5">
        <f>SUM(C9:O9)</f>
        <v>55371</v>
      </c>
      <c r="C9" s="4">
        <f>SUM(2591+868)</f>
        <v>3459</v>
      </c>
      <c r="D9" s="5">
        <v>6854</v>
      </c>
      <c r="E9" s="4">
        <v>531</v>
      </c>
      <c r="F9" s="4">
        <v>1778</v>
      </c>
      <c r="G9" s="4">
        <v>820</v>
      </c>
      <c r="H9" s="4">
        <v>259</v>
      </c>
      <c r="I9" s="4">
        <v>248</v>
      </c>
      <c r="J9" s="4">
        <v>116</v>
      </c>
      <c r="K9" s="4">
        <v>5</v>
      </c>
      <c r="L9" s="4">
        <v>13433</v>
      </c>
      <c r="M9" s="4">
        <v>689</v>
      </c>
      <c r="N9" s="4">
        <v>26037</v>
      </c>
      <c r="O9" s="4">
        <f>SUM(15901-689-5-116-248-259-820-1778-531-6854-3459)</f>
        <v>1142</v>
      </c>
    </row>
    <row r="11" ht="15">
      <c r="B11" s="2" t="s">
        <v>104</v>
      </c>
    </row>
    <row r="12" ht="15">
      <c r="B12" s="2"/>
    </row>
    <row r="13" ht="15">
      <c r="B13" s="2" t="s">
        <v>102</v>
      </c>
    </row>
  </sheetData>
  <sheetProtection/>
  <mergeCells count="3">
    <mergeCell ref="A4:O4"/>
    <mergeCell ref="A2:O2"/>
    <mergeCell ref="A1:O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14" sqref="K14:N14"/>
    </sheetView>
  </sheetViews>
  <sheetFormatPr defaultColWidth="8.88671875" defaultRowHeight="15"/>
  <cols>
    <col min="1" max="1" width="10.21484375" style="0" customWidth="1"/>
    <col min="3" max="3" width="7.3359375" style="0" customWidth="1"/>
    <col min="4" max="4" width="6.77734375" style="0" customWidth="1"/>
    <col min="5" max="5" width="5.5546875" style="0" customWidth="1"/>
    <col min="6" max="6" width="5.77734375" style="0" customWidth="1"/>
    <col min="7" max="7" width="6.5546875" style="0" customWidth="1"/>
    <col min="8" max="8" width="5.99609375" style="0" customWidth="1"/>
    <col min="9" max="9" width="7.5546875" style="0" customWidth="1"/>
    <col min="10" max="10" width="5.10546875" style="0" customWidth="1"/>
    <col min="11" max="11" width="5.88671875" style="0" customWidth="1"/>
    <col min="12" max="13" width="7.4453125" style="0" customWidth="1"/>
    <col min="14" max="14" width="5.4453125" style="0" customWidth="1"/>
  </cols>
  <sheetData>
    <row r="1" spans="1:14" ht="18.75" customHeight="1">
      <c r="A1" s="22" t="s">
        <v>32</v>
      </c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</row>
    <row r="2" spans="1:14" ht="18.75" customHeight="1">
      <c r="A2" s="22" t="s">
        <v>103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3"/>
      <c r="N2" s="23"/>
    </row>
    <row r="3" ht="18.75">
      <c r="A3" s="1"/>
    </row>
    <row r="4" spans="1:14" ht="15">
      <c r="A4" s="20" t="s">
        <v>106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3"/>
      <c r="M4" s="23"/>
      <c r="N4" s="23"/>
    </row>
    <row r="5" spans="1:14" ht="15">
      <c r="A5" s="20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3"/>
      <c r="M5" s="23"/>
      <c r="N5" s="23"/>
    </row>
    <row r="6" spans="1:14" ht="15">
      <c r="A6" s="20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3"/>
      <c r="M6" s="23"/>
      <c r="N6" s="23"/>
    </row>
    <row r="7" ht="18.75" customHeight="1"/>
    <row r="8" spans="1:14" s="7" customFormat="1" ht="21.75" customHeight="1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101</v>
      </c>
      <c r="L8" s="6" t="s">
        <v>7</v>
      </c>
      <c r="M8" s="6" t="s">
        <v>98</v>
      </c>
      <c r="N8" s="3" t="s">
        <v>8</v>
      </c>
    </row>
    <row r="9" spans="1:14" s="8" customFormat="1" ht="15">
      <c r="A9" s="4" t="s">
        <v>26</v>
      </c>
      <c r="B9" s="5">
        <f aca="true" t="shared" si="0" ref="B9:B14">SUM(C9:N9)</f>
        <v>969</v>
      </c>
      <c r="C9" s="4">
        <v>12</v>
      </c>
      <c r="D9" s="5">
        <v>8</v>
      </c>
      <c r="E9" s="4"/>
      <c r="F9" s="5">
        <v>3</v>
      </c>
      <c r="G9" s="5"/>
      <c r="H9" s="4">
        <v>2</v>
      </c>
      <c r="I9" s="5">
        <v>8</v>
      </c>
      <c r="J9" s="4"/>
      <c r="K9" s="4">
        <v>240</v>
      </c>
      <c r="L9" s="4">
        <v>16</v>
      </c>
      <c r="M9" s="4">
        <v>674</v>
      </c>
      <c r="N9" s="4">
        <f>SUM(55-16-8-2-3-8-12)</f>
        <v>6</v>
      </c>
    </row>
    <row r="10" spans="1:14" s="8" customFormat="1" ht="15">
      <c r="A10" s="4" t="s">
        <v>27</v>
      </c>
      <c r="B10" s="5">
        <f t="shared" si="0"/>
        <v>13459</v>
      </c>
      <c r="C10" s="4">
        <f>SUM(358+431)</f>
        <v>789</v>
      </c>
      <c r="D10" s="5">
        <v>3636</v>
      </c>
      <c r="E10" s="4">
        <v>265</v>
      </c>
      <c r="F10" s="5">
        <v>195</v>
      </c>
      <c r="G10" s="5">
        <v>37</v>
      </c>
      <c r="H10" s="4">
        <v>129</v>
      </c>
      <c r="I10" s="5">
        <v>33</v>
      </c>
      <c r="J10" s="4">
        <v>61</v>
      </c>
      <c r="K10" s="4">
        <v>3509</v>
      </c>
      <c r="L10" s="4">
        <v>272</v>
      </c>
      <c r="M10" s="4">
        <v>4030</v>
      </c>
      <c r="N10" s="4">
        <f>SUM(5920-272-61-33-129-37-195-265-3636-789)</f>
        <v>503</v>
      </c>
    </row>
    <row r="11" spans="1:14" s="8" customFormat="1" ht="15">
      <c r="A11" s="4" t="s">
        <v>28</v>
      </c>
      <c r="B11" s="5">
        <f t="shared" si="0"/>
        <v>993</v>
      </c>
      <c r="C11" s="4">
        <v>7</v>
      </c>
      <c r="D11" s="5">
        <v>21</v>
      </c>
      <c r="E11" s="4">
        <v>10</v>
      </c>
      <c r="F11" s="5">
        <v>3</v>
      </c>
      <c r="G11" s="5"/>
      <c r="H11" s="4"/>
      <c r="I11" s="5">
        <v>4</v>
      </c>
      <c r="J11" s="4"/>
      <c r="K11" s="4">
        <v>312</v>
      </c>
      <c r="L11" s="4">
        <v>26</v>
      </c>
      <c r="M11" s="4">
        <v>606</v>
      </c>
      <c r="N11" s="4">
        <f>SUM(75-26-4-3-10-21-7)</f>
        <v>4</v>
      </c>
    </row>
    <row r="12" spans="1:14" s="8" customFormat="1" ht="15">
      <c r="A12" s="4" t="s">
        <v>29</v>
      </c>
      <c r="B12" s="5">
        <f t="shared" si="0"/>
        <v>706</v>
      </c>
      <c r="C12" s="4">
        <v>5</v>
      </c>
      <c r="D12" s="5">
        <v>7</v>
      </c>
      <c r="E12" s="4">
        <v>2</v>
      </c>
      <c r="F12" s="5">
        <v>8</v>
      </c>
      <c r="G12" s="5"/>
      <c r="H12" s="4"/>
      <c r="I12" s="5">
        <v>2</v>
      </c>
      <c r="J12" s="4"/>
      <c r="K12" s="4">
        <v>263</v>
      </c>
      <c r="L12" s="4">
        <v>24</v>
      </c>
      <c r="M12" s="4">
        <v>394</v>
      </c>
      <c r="N12" s="4">
        <v>1</v>
      </c>
    </row>
    <row r="13" spans="1:14" s="8" customFormat="1" ht="15">
      <c r="A13" s="4" t="s">
        <v>30</v>
      </c>
      <c r="B13" s="5">
        <f t="shared" si="0"/>
        <v>486</v>
      </c>
      <c r="C13" s="4">
        <v>15</v>
      </c>
      <c r="D13" s="5">
        <v>1</v>
      </c>
      <c r="E13" s="4"/>
      <c r="F13" s="5">
        <v>5</v>
      </c>
      <c r="G13" s="5"/>
      <c r="H13" s="4"/>
      <c r="I13" s="5">
        <v>4</v>
      </c>
      <c r="J13" s="4"/>
      <c r="K13" s="4">
        <v>167</v>
      </c>
      <c r="L13" s="4"/>
      <c r="M13" s="4">
        <v>292</v>
      </c>
      <c r="N13" s="4">
        <v>2</v>
      </c>
    </row>
    <row r="14" spans="1:14" ht="15">
      <c r="A14" s="4" t="s">
        <v>31</v>
      </c>
      <c r="B14" s="5">
        <f t="shared" si="0"/>
        <v>2421</v>
      </c>
      <c r="C14" s="4">
        <v>20</v>
      </c>
      <c r="D14" s="5">
        <v>1</v>
      </c>
      <c r="E14" s="4">
        <v>93</v>
      </c>
      <c r="F14" s="5">
        <v>3</v>
      </c>
      <c r="G14" s="5"/>
      <c r="H14" s="4"/>
      <c r="I14" s="5">
        <v>2</v>
      </c>
      <c r="J14" s="4"/>
      <c r="K14" s="4">
        <v>696</v>
      </c>
      <c r="L14" s="4">
        <v>30</v>
      </c>
      <c r="M14" s="4">
        <v>1539</v>
      </c>
      <c r="N14" s="4">
        <f>SUM(186-30-2-3-93-1-20)</f>
        <v>37</v>
      </c>
    </row>
    <row r="15" spans="1:14" ht="15">
      <c r="A15" s="4"/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</row>
    <row r="16" spans="1:14" ht="15">
      <c r="A16" s="4" t="s">
        <v>9</v>
      </c>
      <c r="B16" s="5">
        <f>SUM(B9:B14)</f>
        <v>19034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</row>
    <row r="17" spans="1:14" ht="15">
      <c r="A17" s="10"/>
      <c r="B17" s="11"/>
      <c r="C17" s="10"/>
      <c r="D17" s="11"/>
      <c r="E17" s="10"/>
      <c r="F17" s="11"/>
      <c r="G17" s="11"/>
      <c r="H17" s="10"/>
      <c r="I17" s="11"/>
      <c r="J17" s="10"/>
      <c r="K17" s="10"/>
      <c r="L17" s="10"/>
      <c r="M17" s="10"/>
      <c r="N17" s="10"/>
    </row>
    <row r="18" ht="15">
      <c r="B18" s="2" t="s">
        <v>104</v>
      </c>
    </row>
    <row r="20" ht="15">
      <c r="B20" s="2" t="s">
        <v>102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5" right="0.5" top="0.25" bottom="0.25" header="0" footer="0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L12" sqref="L12:N12"/>
    </sheetView>
  </sheetViews>
  <sheetFormatPr defaultColWidth="8.88671875" defaultRowHeight="15"/>
  <cols>
    <col min="1" max="1" width="10.21484375" style="0" customWidth="1"/>
    <col min="2" max="2" width="8.5546875" style="0" customWidth="1"/>
    <col min="3" max="3" width="6.77734375" style="0" customWidth="1"/>
    <col min="4" max="4" width="6.3359375" style="0" customWidth="1"/>
    <col min="5" max="5" width="5.88671875" style="0" customWidth="1"/>
    <col min="6" max="6" width="5.10546875" style="0" customWidth="1"/>
    <col min="7" max="7" width="6.88671875" style="0" customWidth="1"/>
    <col min="8" max="8" width="5.6640625" style="0" customWidth="1"/>
    <col min="9" max="9" width="8.3359375" style="0" customWidth="1"/>
    <col min="10" max="10" width="4.99609375" style="0" customWidth="1"/>
    <col min="11" max="11" width="3.99609375" style="0" customWidth="1"/>
    <col min="12" max="12" width="6.77734375" style="0" customWidth="1"/>
    <col min="13" max="14" width="7.4453125" style="0" customWidth="1"/>
    <col min="15" max="15" width="5.6640625" style="0" customWidth="1"/>
  </cols>
  <sheetData>
    <row r="1" spans="1:15" ht="18.7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3"/>
      <c r="O1" s="23"/>
    </row>
    <row r="2" spans="1:15" ht="18.75" customHeight="1">
      <c r="A2" s="22" t="s">
        <v>103</v>
      </c>
      <c r="B2" s="22"/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23"/>
    </row>
    <row r="3" ht="18.75">
      <c r="A3" s="1"/>
    </row>
    <row r="4" spans="1:15" ht="15">
      <c r="A4" s="20" t="s">
        <v>107</v>
      </c>
      <c r="B4" s="21"/>
      <c r="C4" s="21"/>
      <c r="D4" s="21"/>
      <c r="E4" s="21"/>
      <c r="F4" s="21"/>
      <c r="G4" s="21"/>
      <c r="H4" s="21"/>
      <c r="I4" s="21"/>
      <c r="J4" s="21"/>
      <c r="K4" s="23"/>
      <c r="L4" s="23"/>
      <c r="M4" s="23"/>
      <c r="N4" s="23"/>
      <c r="O4" s="23"/>
    </row>
    <row r="5" spans="1:15" ht="15">
      <c r="A5" s="20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3"/>
      <c r="L5" s="23"/>
      <c r="M5" s="23"/>
      <c r="N5" s="23"/>
      <c r="O5" s="23"/>
    </row>
    <row r="6" spans="1:15" ht="15">
      <c r="A6" s="20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3"/>
      <c r="L6" s="23"/>
      <c r="M6" s="23"/>
      <c r="N6" s="23"/>
      <c r="O6" s="23"/>
    </row>
    <row r="8" spans="1:15" s="7" customFormat="1" ht="22.5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101</v>
      </c>
      <c r="M8" s="6" t="s">
        <v>7</v>
      </c>
      <c r="N8" s="6" t="s">
        <v>98</v>
      </c>
      <c r="O8" s="3" t="s">
        <v>8</v>
      </c>
    </row>
    <row r="9" spans="1:15" s="8" customFormat="1" ht="15">
      <c r="A9" s="4" t="s">
        <v>22</v>
      </c>
      <c r="B9" s="5">
        <f aca="true" t="shared" si="0" ref="B9:B15">SUM(C9:O9)</f>
        <v>538</v>
      </c>
      <c r="C9" s="4">
        <v>3</v>
      </c>
      <c r="D9" s="5"/>
      <c r="E9" s="4"/>
      <c r="F9" s="5">
        <v>8</v>
      </c>
      <c r="G9" s="5">
        <v>13</v>
      </c>
      <c r="H9" s="4"/>
      <c r="I9" s="5">
        <v>1</v>
      </c>
      <c r="J9" s="4"/>
      <c r="K9" s="4"/>
      <c r="L9" s="4">
        <v>166</v>
      </c>
      <c r="M9" s="4">
        <v>9</v>
      </c>
      <c r="N9" s="4">
        <v>337</v>
      </c>
      <c r="O9" s="4">
        <v>1</v>
      </c>
    </row>
    <row r="10" spans="1:15" s="8" customFormat="1" ht="15">
      <c r="A10" s="4" t="s">
        <v>33</v>
      </c>
      <c r="B10" s="5">
        <f t="shared" si="0"/>
        <v>7555</v>
      </c>
      <c r="C10" s="4">
        <v>576</v>
      </c>
      <c r="D10" s="5">
        <v>1856</v>
      </c>
      <c r="E10" s="4">
        <v>49</v>
      </c>
      <c r="F10" s="5">
        <v>531</v>
      </c>
      <c r="G10" s="5">
        <v>217</v>
      </c>
      <c r="H10" s="4">
        <v>68</v>
      </c>
      <c r="I10" s="5">
        <v>21</v>
      </c>
      <c r="J10" s="4">
        <v>24</v>
      </c>
      <c r="K10" s="4">
        <v>2</v>
      </c>
      <c r="L10" s="4">
        <v>1329</v>
      </c>
      <c r="M10" s="4">
        <v>57</v>
      </c>
      <c r="N10" s="4">
        <v>2659</v>
      </c>
      <c r="O10" s="4">
        <f>SUM(3567-57-2-24-21-68-217-531-49-1856-576)</f>
        <v>166</v>
      </c>
    </row>
    <row r="11" spans="1:15" s="8" customFormat="1" ht="15">
      <c r="A11" s="4" t="s">
        <v>34</v>
      </c>
      <c r="B11" s="5">
        <f t="shared" si="0"/>
        <v>200</v>
      </c>
      <c r="C11" s="4">
        <v>3</v>
      </c>
      <c r="D11" s="5"/>
      <c r="E11" s="4"/>
      <c r="F11" s="5">
        <v>4</v>
      </c>
      <c r="G11" s="5"/>
      <c r="H11" s="4"/>
      <c r="I11" s="5">
        <v>1</v>
      </c>
      <c r="J11" s="4"/>
      <c r="K11" s="4"/>
      <c r="L11" s="4">
        <v>74</v>
      </c>
      <c r="M11" s="4"/>
      <c r="N11" s="4">
        <v>118</v>
      </c>
      <c r="O11" s="4"/>
    </row>
    <row r="12" spans="1:15" s="8" customFormat="1" ht="15">
      <c r="A12" s="4" t="s">
        <v>24</v>
      </c>
      <c r="B12" s="5">
        <f t="shared" si="0"/>
        <v>437</v>
      </c>
      <c r="C12" s="4">
        <v>3</v>
      </c>
      <c r="D12" s="5"/>
      <c r="E12" s="4"/>
      <c r="F12" s="5">
        <v>12</v>
      </c>
      <c r="G12" s="5"/>
      <c r="H12" s="4"/>
      <c r="I12" s="5">
        <v>25</v>
      </c>
      <c r="J12" s="4"/>
      <c r="K12" s="4"/>
      <c r="L12" s="4">
        <v>145</v>
      </c>
      <c r="M12" s="4"/>
      <c r="N12" s="4">
        <v>252</v>
      </c>
      <c r="O12" s="4"/>
    </row>
    <row r="13" spans="1:15" s="8" customFormat="1" ht="15">
      <c r="A13" s="4" t="s">
        <v>29</v>
      </c>
      <c r="B13" s="5">
        <f t="shared" si="0"/>
        <v>706</v>
      </c>
      <c r="C13" s="4">
        <v>5</v>
      </c>
      <c r="D13" s="5">
        <v>7</v>
      </c>
      <c r="E13" s="4">
        <v>2</v>
      </c>
      <c r="F13" s="5">
        <v>8</v>
      </c>
      <c r="G13" s="5"/>
      <c r="H13" s="4"/>
      <c r="I13" s="5">
        <v>2</v>
      </c>
      <c r="J13" s="4"/>
      <c r="K13" s="4"/>
      <c r="L13" s="4">
        <v>263</v>
      </c>
      <c r="M13" s="4">
        <v>24</v>
      </c>
      <c r="N13" s="4">
        <v>394</v>
      </c>
      <c r="O13" s="4">
        <v>1</v>
      </c>
    </row>
    <row r="14" spans="1:15" s="8" customFormat="1" ht="15">
      <c r="A14" s="4" t="s">
        <v>35</v>
      </c>
      <c r="B14" s="5">
        <f t="shared" si="0"/>
        <v>448</v>
      </c>
      <c r="C14" s="4">
        <v>3</v>
      </c>
      <c r="D14" s="5">
        <v>5</v>
      </c>
      <c r="E14" s="4"/>
      <c r="F14" s="5">
        <v>10</v>
      </c>
      <c r="G14" s="5"/>
      <c r="H14" s="4"/>
      <c r="I14" s="5">
        <v>1</v>
      </c>
      <c r="J14" s="4"/>
      <c r="K14" s="4"/>
      <c r="L14" s="4">
        <v>132</v>
      </c>
      <c r="M14" s="4"/>
      <c r="N14" s="4">
        <v>296</v>
      </c>
      <c r="O14" s="4">
        <v>1</v>
      </c>
    </row>
    <row r="15" spans="1:15" s="8" customFormat="1" ht="15">
      <c r="A15" s="4" t="s">
        <v>30</v>
      </c>
      <c r="B15" s="5">
        <f t="shared" si="0"/>
        <v>486</v>
      </c>
      <c r="C15" s="4">
        <v>15</v>
      </c>
      <c r="D15" s="5">
        <v>1</v>
      </c>
      <c r="E15" s="4"/>
      <c r="F15" s="5">
        <v>5</v>
      </c>
      <c r="G15" s="5"/>
      <c r="H15" s="4"/>
      <c r="I15" s="5">
        <v>4</v>
      </c>
      <c r="J15" s="4"/>
      <c r="K15" s="4"/>
      <c r="L15" s="4">
        <v>167</v>
      </c>
      <c r="M15" s="4"/>
      <c r="N15" s="4">
        <v>292</v>
      </c>
      <c r="O15" s="4">
        <v>2</v>
      </c>
    </row>
    <row r="16" spans="1:15" s="8" customFormat="1" ht="15">
      <c r="A16" s="4"/>
      <c r="B16" s="5"/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7" spans="1:15" s="8" customFormat="1" ht="15">
      <c r="A17" s="4" t="s">
        <v>9</v>
      </c>
      <c r="B17" s="5">
        <f>SUM(B9:B15)</f>
        <v>10370</v>
      </c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</row>
    <row r="19" ht="15">
      <c r="B19" s="2" t="s">
        <v>104</v>
      </c>
    </row>
    <row r="21" ht="15">
      <c r="B21" s="2" t="s">
        <v>102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0.25" bottom="0.25" header="0.5" footer="0.5"/>
  <pageSetup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A5" sqref="A5:N5"/>
    </sheetView>
  </sheetViews>
  <sheetFormatPr defaultColWidth="8.88671875" defaultRowHeight="15"/>
  <cols>
    <col min="1" max="1" width="12.77734375" style="0" customWidth="1"/>
    <col min="2" max="2" width="8.10546875" style="0" customWidth="1"/>
    <col min="3" max="3" width="7.21484375" style="0" customWidth="1"/>
    <col min="4" max="4" width="6.88671875" style="0" customWidth="1"/>
    <col min="5" max="5" width="5.88671875" style="0" customWidth="1"/>
    <col min="6" max="6" width="5.3359375" style="0" customWidth="1"/>
    <col min="7" max="7" width="6.21484375" style="0" customWidth="1"/>
    <col min="8" max="8" width="6.77734375" style="0" customWidth="1"/>
    <col min="9" max="9" width="7.6640625" style="0" customWidth="1"/>
    <col min="10" max="11" width="6.3359375" style="0" customWidth="1"/>
    <col min="12" max="13" width="7.3359375" style="0" customWidth="1"/>
    <col min="14" max="14" width="6.10546875" style="0" customWidth="1"/>
  </cols>
  <sheetData>
    <row r="1" spans="1:14" ht="18.7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4"/>
      <c r="K1" s="24"/>
      <c r="L1" s="24"/>
      <c r="M1" s="24"/>
      <c r="N1" s="24"/>
    </row>
    <row r="2" spans="1:14" ht="18.75" customHeight="1">
      <c r="A2" s="22" t="s">
        <v>103</v>
      </c>
      <c r="B2" s="22"/>
      <c r="C2" s="22"/>
      <c r="D2" s="22"/>
      <c r="E2" s="22"/>
      <c r="F2" s="22"/>
      <c r="G2" s="22"/>
      <c r="H2" s="22"/>
      <c r="I2" s="22"/>
      <c r="J2" s="24"/>
      <c r="K2" s="24"/>
      <c r="L2" s="24"/>
      <c r="M2" s="24"/>
      <c r="N2" s="24"/>
    </row>
    <row r="3" ht="18.75">
      <c r="A3" s="1"/>
    </row>
    <row r="4" spans="1:14" ht="15">
      <c r="A4" s="20" t="s">
        <v>108</v>
      </c>
      <c r="B4" s="21"/>
      <c r="C4" s="21"/>
      <c r="D4" s="21"/>
      <c r="E4" s="21"/>
      <c r="F4" s="21"/>
      <c r="G4" s="21"/>
      <c r="H4" s="21"/>
      <c r="I4" s="21"/>
      <c r="J4" s="23"/>
      <c r="K4" s="23"/>
      <c r="L4" s="23"/>
      <c r="M4" s="23"/>
      <c r="N4" s="23"/>
    </row>
    <row r="5" spans="1:14" ht="15">
      <c r="A5" s="20" t="s">
        <v>13</v>
      </c>
      <c r="B5" s="21"/>
      <c r="C5" s="21"/>
      <c r="D5" s="21"/>
      <c r="E5" s="21"/>
      <c r="F5" s="21"/>
      <c r="G5" s="21"/>
      <c r="H5" s="21"/>
      <c r="I5" s="21"/>
      <c r="J5" s="23"/>
      <c r="K5" s="23"/>
      <c r="L5" s="23"/>
      <c r="M5" s="23"/>
      <c r="N5" s="23"/>
    </row>
    <row r="6" spans="1:14" ht="15">
      <c r="A6" s="20" t="s">
        <v>14</v>
      </c>
      <c r="B6" s="21"/>
      <c r="C6" s="21"/>
      <c r="D6" s="21"/>
      <c r="E6" s="21"/>
      <c r="F6" s="21"/>
      <c r="G6" s="21"/>
      <c r="H6" s="21"/>
      <c r="I6" s="21"/>
      <c r="J6" s="23"/>
      <c r="K6" s="23"/>
      <c r="L6" s="23"/>
      <c r="M6" s="23"/>
      <c r="N6" s="23"/>
    </row>
    <row r="8" spans="1:14" s="7" customFormat="1" ht="22.5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101</v>
      </c>
      <c r="L8" s="6" t="s">
        <v>7</v>
      </c>
      <c r="M8" s="6" t="s">
        <v>98</v>
      </c>
      <c r="N8" s="3" t="s">
        <v>8</v>
      </c>
    </row>
    <row r="9" spans="1:14" s="8" customFormat="1" ht="15">
      <c r="A9" s="4" t="s">
        <v>37</v>
      </c>
      <c r="B9" s="5">
        <f aca="true" t="shared" si="0" ref="B9:B27">SUM(C9:N9)</f>
        <v>272</v>
      </c>
      <c r="C9" s="4">
        <v>117</v>
      </c>
      <c r="D9" s="5"/>
      <c r="E9" s="4"/>
      <c r="F9" s="5">
        <v>4</v>
      </c>
      <c r="G9" s="5"/>
      <c r="H9" s="4"/>
      <c r="I9" s="5">
        <v>1</v>
      </c>
      <c r="J9" s="4"/>
      <c r="K9" s="4">
        <v>35</v>
      </c>
      <c r="L9" s="4"/>
      <c r="M9" s="4">
        <v>114</v>
      </c>
      <c r="N9" s="4">
        <v>1</v>
      </c>
    </row>
    <row r="10" spans="1:14" s="8" customFormat="1" ht="15" customHeight="1">
      <c r="A10" s="4" t="s">
        <v>18</v>
      </c>
      <c r="B10" s="5">
        <f t="shared" si="0"/>
        <v>237</v>
      </c>
      <c r="C10" s="4">
        <v>1</v>
      </c>
      <c r="D10" s="5">
        <v>3</v>
      </c>
      <c r="E10" s="4"/>
      <c r="F10" s="5">
        <v>19</v>
      </c>
      <c r="G10" s="5"/>
      <c r="H10" s="4"/>
      <c r="I10" s="5">
        <v>1</v>
      </c>
      <c r="J10" s="4"/>
      <c r="K10" s="4">
        <v>81</v>
      </c>
      <c r="L10" s="4"/>
      <c r="M10" s="4">
        <v>132</v>
      </c>
      <c r="N10" s="4"/>
    </row>
    <row r="11" spans="1:14" s="8" customFormat="1" ht="15">
      <c r="A11" s="4" t="s">
        <v>38</v>
      </c>
      <c r="B11" s="5">
        <f>SUM(C11:N11)</f>
        <v>131</v>
      </c>
      <c r="C11" s="4">
        <v>14</v>
      </c>
      <c r="D11" s="5"/>
      <c r="E11" s="4"/>
      <c r="F11" s="5">
        <v>2</v>
      </c>
      <c r="G11" s="5"/>
      <c r="H11" s="4"/>
      <c r="I11" s="5"/>
      <c r="J11" s="4"/>
      <c r="K11" s="4">
        <v>46</v>
      </c>
      <c r="L11" s="4"/>
      <c r="M11" s="4">
        <v>69</v>
      </c>
      <c r="N11" s="4"/>
    </row>
    <row r="12" spans="1:14" s="8" customFormat="1" ht="15">
      <c r="A12" s="4" t="s">
        <v>39</v>
      </c>
      <c r="B12" s="5">
        <f t="shared" si="0"/>
        <v>252</v>
      </c>
      <c r="C12" s="4">
        <v>2</v>
      </c>
      <c r="D12" s="5"/>
      <c r="E12" s="4"/>
      <c r="F12" s="5">
        <v>16</v>
      </c>
      <c r="G12" s="5"/>
      <c r="H12" s="4"/>
      <c r="I12" s="5"/>
      <c r="J12" s="4"/>
      <c r="K12" s="4">
        <v>76</v>
      </c>
      <c r="L12" s="4"/>
      <c r="M12" s="4">
        <v>158</v>
      </c>
      <c r="N12" s="4"/>
    </row>
    <row r="13" spans="1:14" s="8" customFormat="1" ht="15">
      <c r="A13" s="4" t="s">
        <v>40</v>
      </c>
      <c r="B13" s="5">
        <f t="shared" si="0"/>
        <v>813</v>
      </c>
      <c r="C13" s="4">
        <v>20</v>
      </c>
      <c r="D13" s="5"/>
      <c r="E13" s="4">
        <v>24</v>
      </c>
      <c r="F13" s="5">
        <v>24</v>
      </c>
      <c r="G13" s="5"/>
      <c r="H13" s="4">
        <v>1</v>
      </c>
      <c r="I13" s="5">
        <v>11</v>
      </c>
      <c r="J13" s="4">
        <v>11</v>
      </c>
      <c r="K13" s="4">
        <v>270</v>
      </c>
      <c r="L13" s="4">
        <v>34</v>
      </c>
      <c r="M13" s="4">
        <v>387</v>
      </c>
      <c r="N13" s="4">
        <f>SUM(156-34-11-11-1-24-24-20)</f>
        <v>31</v>
      </c>
    </row>
    <row r="14" spans="1:14" s="8" customFormat="1" ht="15">
      <c r="A14" s="4" t="s">
        <v>21</v>
      </c>
      <c r="B14" s="5">
        <f t="shared" si="0"/>
        <v>304</v>
      </c>
      <c r="C14" s="4"/>
      <c r="D14" s="5">
        <v>1</v>
      </c>
      <c r="E14" s="4"/>
      <c r="F14" s="5">
        <v>11</v>
      </c>
      <c r="G14" s="5"/>
      <c r="H14" s="4"/>
      <c r="I14" s="5">
        <v>2</v>
      </c>
      <c r="J14" s="4"/>
      <c r="K14" s="4">
        <v>129</v>
      </c>
      <c r="L14" s="4">
        <v>7</v>
      </c>
      <c r="M14" s="4">
        <v>154</v>
      </c>
      <c r="N14" s="4"/>
    </row>
    <row r="15" spans="1:14" s="8" customFormat="1" ht="15">
      <c r="A15" s="4" t="s">
        <v>41</v>
      </c>
      <c r="B15" s="5">
        <f t="shared" si="0"/>
        <v>206</v>
      </c>
      <c r="C15" s="4">
        <v>2</v>
      </c>
      <c r="D15" s="5"/>
      <c r="E15" s="4"/>
      <c r="F15" s="5">
        <v>24</v>
      </c>
      <c r="G15" s="5"/>
      <c r="H15" s="4"/>
      <c r="I15" s="5"/>
      <c r="J15" s="4"/>
      <c r="K15" s="4">
        <v>64</v>
      </c>
      <c r="L15" s="4"/>
      <c r="M15" s="4">
        <v>115</v>
      </c>
      <c r="N15" s="4">
        <v>1</v>
      </c>
    </row>
    <row r="16" spans="1:14" s="8" customFormat="1" ht="15">
      <c r="A16" s="4" t="s">
        <v>42</v>
      </c>
      <c r="B16" s="5">
        <f t="shared" si="0"/>
        <v>238</v>
      </c>
      <c r="C16" s="4"/>
      <c r="D16" s="5"/>
      <c r="E16" s="4"/>
      <c r="F16" s="5">
        <v>3</v>
      </c>
      <c r="G16" s="5"/>
      <c r="H16" s="4"/>
      <c r="I16" s="5"/>
      <c r="J16" s="4"/>
      <c r="K16" s="4">
        <v>44</v>
      </c>
      <c r="L16" s="4"/>
      <c r="M16" s="4">
        <v>191</v>
      </c>
      <c r="N16" s="4"/>
    </row>
    <row r="17" spans="1:14" s="8" customFormat="1" ht="15" customHeight="1">
      <c r="A17" s="4" t="s">
        <v>43</v>
      </c>
      <c r="B17" s="5">
        <f t="shared" si="0"/>
        <v>567</v>
      </c>
      <c r="C17" s="4">
        <v>198</v>
      </c>
      <c r="D17" s="5"/>
      <c r="E17" s="4"/>
      <c r="F17" s="5">
        <v>3</v>
      </c>
      <c r="G17" s="5">
        <v>21</v>
      </c>
      <c r="H17" s="4"/>
      <c r="I17" s="5"/>
      <c r="J17" s="4"/>
      <c r="K17" s="4">
        <v>63</v>
      </c>
      <c r="L17" s="4"/>
      <c r="M17" s="4">
        <v>282</v>
      </c>
      <c r="N17" s="4"/>
    </row>
    <row r="18" spans="1:14" ht="15">
      <c r="A18" s="4" t="s">
        <v>44</v>
      </c>
      <c r="B18" s="5">
        <f t="shared" si="0"/>
        <v>1004</v>
      </c>
      <c r="C18" s="4">
        <v>28</v>
      </c>
      <c r="D18" s="5">
        <v>20</v>
      </c>
      <c r="E18" s="4">
        <v>2</v>
      </c>
      <c r="F18" s="5">
        <v>7</v>
      </c>
      <c r="G18" s="5">
        <v>142</v>
      </c>
      <c r="H18" s="4">
        <v>3</v>
      </c>
      <c r="I18" s="5">
        <v>26</v>
      </c>
      <c r="J18" s="4"/>
      <c r="K18" s="4">
        <v>233</v>
      </c>
      <c r="L18" s="4">
        <v>21</v>
      </c>
      <c r="M18" s="4">
        <v>517</v>
      </c>
      <c r="N18" s="4">
        <f>SUM(254-21-26-3-142-7-2-20-28)</f>
        <v>5</v>
      </c>
    </row>
    <row r="19" spans="1:14" ht="15">
      <c r="A19" s="4" t="s">
        <v>45</v>
      </c>
      <c r="B19" s="5">
        <f t="shared" si="0"/>
        <v>112</v>
      </c>
      <c r="C19" s="4"/>
      <c r="D19" s="5"/>
      <c r="E19" s="4"/>
      <c r="F19" s="5">
        <v>10</v>
      </c>
      <c r="G19" s="5"/>
      <c r="H19" s="4"/>
      <c r="I19" s="5">
        <v>1</v>
      </c>
      <c r="J19" s="4"/>
      <c r="K19" s="4">
        <v>43</v>
      </c>
      <c r="L19" s="4"/>
      <c r="M19" s="4">
        <v>58</v>
      </c>
      <c r="N19" s="4"/>
    </row>
    <row r="20" spans="1:14" ht="15">
      <c r="A20" s="4" t="s">
        <v>46</v>
      </c>
      <c r="B20" s="5">
        <f t="shared" si="0"/>
        <v>3587</v>
      </c>
      <c r="C20" s="4">
        <v>1127</v>
      </c>
      <c r="D20" s="5">
        <v>989</v>
      </c>
      <c r="E20" s="4"/>
      <c r="F20" s="5">
        <v>13</v>
      </c>
      <c r="G20" s="5"/>
      <c r="H20" s="4"/>
      <c r="I20" s="5"/>
      <c r="J20" s="4"/>
      <c r="K20" s="4">
        <v>88</v>
      </c>
      <c r="L20" s="4"/>
      <c r="M20" s="4">
        <v>1370</v>
      </c>
      <c r="N20" s="4"/>
    </row>
    <row r="21" spans="1:14" ht="15">
      <c r="A21" s="4" t="s">
        <v>47</v>
      </c>
      <c r="B21" s="5">
        <f t="shared" si="0"/>
        <v>67</v>
      </c>
      <c r="C21" s="4"/>
      <c r="D21" s="5"/>
      <c r="E21" s="4"/>
      <c r="F21" s="5">
        <v>2</v>
      </c>
      <c r="G21" s="5"/>
      <c r="H21" s="4"/>
      <c r="I21" s="5"/>
      <c r="J21" s="4"/>
      <c r="K21" s="4">
        <v>22</v>
      </c>
      <c r="L21" s="4"/>
      <c r="M21" s="4">
        <v>43</v>
      </c>
      <c r="N21" s="4"/>
    </row>
    <row r="22" spans="1:14" ht="15">
      <c r="A22" s="4" t="s">
        <v>25</v>
      </c>
      <c r="B22" s="5">
        <f t="shared" si="0"/>
        <v>251</v>
      </c>
      <c r="C22" s="4">
        <v>11</v>
      </c>
      <c r="D22" s="5"/>
      <c r="E22" s="4">
        <v>1</v>
      </c>
      <c r="F22" s="5">
        <v>6</v>
      </c>
      <c r="G22" s="5"/>
      <c r="H22" s="4"/>
      <c r="I22" s="5">
        <v>1</v>
      </c>
      <c r="J22" s="4"/>
      <c r="K22" s="4">
        <v>87</v>
      </c>
      <c r="L22" s="4"/>
      <c r="M22" s="4">
        <v>144</v>
      </c>
      <c r="N22" s="4">
        <v>1</v>
      </c>
    </row>
    <row r="23" spans="1:14" ht="15">
      <c r="A23" s="4" t="s">
        <v>48</v>
      </c>
      <c r="B23" s="5">
        <f t="shared" si="0"/>
        <v>152</v>
      </c>
      <c r="C23" s="4"/>
      <c r="D23" s="5"/>
      <c r="E23" s="4"/>
      <c r="F23" s="5">
        <v>17</v>
      </c>
      <c r="G23" s="5"/>
      <c r="H23" s="4"/>
      <c r="I23" s="5"/>
      <c r="J23" s="4"/>
      <c r="K23" s="4">
        <v>39</v>
      </c>
      <c r="L23" s="4"/>
      <c r="M23" s="4">
        <v>96</v>
      </c>
      <c r="N23" s="4"/>
    </row>
    <row r="24" spans="1:14" ht="15">
      <c r="A24" s="4" t="s">
        <v>49</v>
      </c>
      <c r="B24" s="5">
        <f t="shared" si="0"/>
        <v>476</v>
      </c>
      <c r="C24" s="4">
        <v>2</v>
      </c>
      <c r="D24" s="5"/>
      <c r="E24" s="4"/>
      <c r="F24" s="5">
        <v>4</v>
      </c>
      <c r="G24" s="5">
        <v>14</v>
      </c>
      <c r="H24" s="4">
        <v>2</v>
      </c>
      <c r="I24" s="5">
        <v>1</v>
      </c>
      <c r="J24" s="4"/>
      <c r="K24" s="4">
        <v>143</v>
      </c>
      <c r="L24" s="4"/>
      <c r="M24" s="4">
        <v>309</v>
      </c>
      <c r="N24" s="4">
        <v>1</v>
      </c>
    </row>
    <row r="25" spans="1:14" ht="15">
      <c r="A25" s="4" t="s">
        <v>35</v>
      </c>
      <c r="B25" s="5">
        <f t="shared" si="0"/>
        <v>448</v>
      </c>
      <c r="C25" s="4">
        <v>3</v>
      </c>
      <c r="D25" s="5">
        <v>5</v>
      </c>
      <c r="E25" s="4"/>
      <c r="F25" s="5">
        <v>10</v>
      </c>
      <c r="G25" s="5"/>
      <c r="H25" s="4"/>
      <c r="I25" s="5">
        <v>1</v>
      </c>
      <c r="J25" s="4"/>
      <c r="K25" s="4">
        <v>132</v>
      </c>
      <c r="L25" s="4"/>
      <c r="M25" s="4">
        <v>296</v>
      </c>
      <c r="N25" s="4">
        <v>1</v>
      </c>
    </row>
    <row r="26" spans="1:14" ht="15">
      <c r="A26" s="4" t="s">
        <v>50</v>
      </c>
      <c r="B26" s="5">
        <f t="shared" si="0"/>
        <v>298</v>
      </c>
      <c r="C26" s="4">
        <v>15</v>
      </c>
      <c r="D26" s="5"/>
      <c r="E26" s="4"/>
      <c r="F26" s="5">
        <v>27</v>
      </c>
      <c r="G26" s="5">
        <v>6</v>
      </c>
      <c r="H26" s="4"/>
      <c r="I26" s="5">
        <v>3</v>
      </c>
      <c r="J26" s="4"/>
      <c r="K26" s="4">
        <v>70</v>
      </c>
      <c r="L26" s="4"/>
      <c r="M26" s="4">
        <v>176</v>
      </c>
      <c r="N26" s="4">
        <v>1</v>
      </c>
    </row>
    <row r="27" spans="1:14" ht="15">
      <c r="A27" s="4" t="s">
        <v>51</v>
      </c>
      <c r="B27" s="5">
        <f t="shared" si="0"/>
        <v>279</v>
      </c>
      <c r="C27" s="4">
        <v>23</v>
      </c>
      <c r="D27" s="5"/>
      <c r="E27" s="4"/>
      <c r="F27" s="5">
        <v>10</v>
      </c>
      <c r="G27" s="5">
        <v>10</v>
      </c>
      <c r="H27" s="4"/>
      <c r="I27" s="5">
        <v>3</v>
      </c>
      <c r="J27" s="4"/>
      <c r="K27" s="4">
        <v>70</v>
      </c>
      <c r="L27" s="4"/>
      <c r="M27" s="4">
        <v>163</v>
      </c>
      <c r="N27" s="4"/>
    </row>
    <row r="28" spans="1:14" ht="15">
      <c r="A28" s="4"/>
      <c r="B28" s="5"/>
      <c r="C28" s="4"/>
      <c r="D28" s="5"/>
      <c r="E28" s="4"/>
      <c r="F28" s="5"/>
      <c r="G28" s="5"/>
      <c r="H28" s="4"/>
      <c r="I28" s="5"/>
      <c r="J28" s="4"/>
      <c r="K28" s="4"/>
      <c r="L28" s="4"/>
      <c r="M28" s="4"/>
      <c r="N28" s="4"/>
    </row>
    <row r="29" spans="1:14" ht="15">
      <c r="A29" s="4" t="s">
        <v>9</v>
      </c>
      <c r="B29" s="5">
        <f>SUM(B9:B27)</f>
        <v>9694</v>
      </c>
      <c r="C29" s="4"/>
      <c r="D29" s="5"/>
      <c r="E29" s="4"/>
      <c r="F29" s="5"/>
      <c r="G29" s="5"/>
      <c r="H29" s="4"/>
      <c r="I29" s="5"/>
      <c r="J29" s="4"/>
      <c r="K29" s="4"/>
      <c r="L29" s="4"/>
      <c r="M29" s="4"/>
      <c r="N29" s="4"/>
    </row>
    <row r="31" ht="15">
      <c r="B31" s="2" t="s">
        <v>104</v>
      </c>
    </row>
    <row r="33" ht="15">
      <c r="B33" s="2" t="s">
        <v>102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0.25" bottom="0.25" header="0" footer="0"/>
  <pageSetup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defaultGridColor="0" zoomScalePageLayoutView="0" colorId="8" workbookViewId="0" topLeftCell="A1">
      <selection activeCell="C9" sqref="C9:N9"/>
    </sheetView>
  </sheetViews>
  <sheetFormatPr defaultColWidth="8.88671875" defaultRowHeight="15"/>
  <cols>
    <col min="1" max="1" width="10.21484375" style="0" customWidth="1"/>
    <col min="2" max="2" width="8.77734375" style="0" customWidth="1"/>
    <col min="3" max="3" width="7.10546875" style="0" customWidth="1"/>
    <col min="4" max="4" width="6.88671875" style="0" customWidth="1"/>
    <col min="5" max="6" width="5.3359375" style="0" customWidth="1"/>
    <col min="7" max="8" width="6.4453125" style="0" customWidth="1"/>
    <col min="9" max="9" width="7.77734375" style="0" customWidth="1"/>
    <col min="10" max="10" width="5.10546875" style="0" customWidth="1"/>
    <col min="11" max="11" width="6.21484375" style="0" customWidth="1"/>
    <col min="12" max="13" width="7.4453125" style="0" customWidth="1"/>
    <col min="14" max="14" width="5.4453125" style="0" customWidth="1"/>
  </cols>
  <sheetData>
    <row r="1" spans="1:14" ht="18.75" customHeight="1">
      <c r="A1" s="22" t="s">
        <v>52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</row>
    <row r="2" spans="1:14" ht="18.75" customHeight="1">
      <c r="A2" s="22" t="s">
        <v>103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</row>
    <row r="3" spans="1:7" ht="18.75">
      <c r="A3" s="1"/>
      <c r="B3" s="9"/>
      <c r="C3" s="9"/>
      <c r="D3" s="9"/>
      <c r="E3" s="9"/>
      <c r="F3" s="9"/>
      <c r="G3" s="9"/>
    </row>
    <row r="4" spans="1:14" ht="15">
      <c r="A4" s="20" t="s">
        <v>109</v>
      </c>
      <c r="B4" s="21"/>
      <c r="C4" s="21"/>
      <c r="D4" s="21"/>
      <c r="E4" s="21"/>
      <c r="F4" s="21"/>
      <c r="G4" s="21"/>
      <c r="H4" s="21"/>
      <c r="I4" s="23"/>
      <c r="J4" s="23"/>
      <c r="K4" s="23"/>
      <c r="L4" s="23"/>
      <c r="M4" s="23"/>
      <c r="N4" s="23"/>
    </row>
    <row r="5" spans="1:14" ht="16.5" customHeight="1">
      <c r="A5" s="20" t="s">
        <v>17</v>
      </c>
      <c r="B5" s="21"/>
      <c r="C5" s="21"/>
      <c r="D5" s="21"/>
      <c r="E5" s="21"/>
      <c r="F5" s="21"/>
      <c r="G5" s="21"/>
      <c r="H5" s="21"/>
      <c r="I5" s="23"/>
      <c r="J5" s="23"/>
      <c r="K5" s="23"/>
      <c r="L5" s="23"/>
      <c r="M5" s="23"/>
      <c r="N5" s="23"/>
    </row>
    <row r="6" spans="1:14" ht="16.5" customHeight="1">
      <c r="A6" s="20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3"/>
      <c r="L6" s="23"/>
      <c r="M6" s="23"/>
      <c r="N6" s="23"/>
    </row>
    <row r="8" spans="1:14" s="7" customFormat="1" ht="22.5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101</v>
      </c>
      <c r="L8" s="6" t="s">
        <v>7</v>
      </c>
      <c r="M8" s="6" t="s">
        <v>98</v>
      </c>
      <c r="N8" s="3" t="s">
        <v>8</v>
      </c>
    </row>
    <row r="9" spans="1:14" ht="15">
      <c r="A9" s="4" t="s">
        <v>27</v>
      </c>
      <c r="B9" s="5">
        <f>SUM(C9:N9)</f>
        <v>13459</v>
      </c>
      <c r="C9" s="4">
        <f>SUM(358+431)</f>
        <v>789</v>
      </c>
      <c r="D9" s="5">
        <v>3636</v>
      </c>
      <c r="E9" s="4">
        <v>265</v>
      </c>
      <c r="F9" s="5">
        <v>195</v>
      </c>
      <c r="G9" s="5">
        <v>37</v>
      </c>
      <c r="H9" s="4">
        <v>129</v>
      </c>
      <c r="I9" s="5">
        <v>33</v>
      </c>
      <c r="J9" s="4">
        <v>61</v>
      </c>
      <c r="K9" s="4">
        <v>3509</v>
      </c>
      <c r="L9" s="4">
        <v>272</v>
      </c>
      <c r="M9" s="4">
        <v>4030</v>
      </c>
      <c r="N9" s="4">
        <f>SUM(5920-272-61-33-129-37-195-265-3636-789)</f>
        <v>503</v>
      </c>
    </row>
    <row r="10" spans="1:14" ht="15">
      <c r="A10" s="4"/>
      <c r="B10" s="5"/>
      <c r="C10" s="4"/>
      <c r="D10" s="5"/>
      <c r="E10" s="4"/>
      <c r="F10" s="5"/>
      <c r="G10" s="5"/>
      <c r="H10" s="4"/>
      <c r="I10" s="5"/>
      <c r="J10" s="4"/>
      <c r="K10" s="4"/>
      <c r="L10" s="4"/>
      <c r="M10" s="4"/>
      <c r="N10" s="4"/>
    </row>
    <row r="11" spans="1:14" ht="15">
      <c r="A11" s="4" t="s">
        <v>9</v>
      </c>
      <c r="B11" s="5">
        <f>SUM(B9:B10)</f>
        <v>13459</v>
      </c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</row>
    <row r="13" ht="15">
      <c r="B13" s="2" t="s">
        <v>104</v>
      </c>
    </row>
    <row r="15" ht="15">
      <c r="B15" s="2" t="s">
        <v>102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.25" top="1" bottom="1" header="0.5" footer="0.5"/>
  <pageSetup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9" sqref="C9:N9"/>
    </sheetView>
  </sheetViews>
  <sheetFormatPr defaultColWidth="8.88671875" defaultRowHeight="15"/>
  <cols>
    <col min="1" max="1" width="10.21484375" style="0" customWidth="1"/>
    <col min="2" max="2" width="7.88671875" style="0" customWidth="1"/>
    <col min="3" max="3" width="7.21484375" style="0" customWidth="1"/>
    <col min="4" max="4" width="6.6640625" style="0" customWidth="1"/>
    <col min="5" max="5" width="5.6640625" style="0" customWidth="1"/>
    <col min="6" max="6" width="5.99609375" style="0" customWidth="1"/>
    <col min="7" max="7" width="6.3359375" style="0" customWidth="1"/>
    <col min="8" max="8" width="6.21484375" style="0" customWidth="1"/>
    <col min="9" max="9" width="7.4453125" style="0" customWidth="1"/>
    <col min="10" max="10" width="6.10546875" style="0" customWidth="1"/>
    <col min="11" max="11" width="6.77734375" style="0" customWidth="1"/>
    <col min="12" max="13" width="6.88671875" style="0" customWidth="1"/>
    <col min="14" max="14" width="5.3359375" style="0" customWidth="1"/>
  </cols>
  <sheetData>
    <row r="1" spans="1:14" ht="18.75" customHeight="1">
      <c r="A1" s="22" t="s">
        <v>55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</row>
    <row r="2" spans="1:14" ht="18.75" customHeight="1">
      <c r="A2" s="22" t="s">
        <v>103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</row>
    <row r="3" ht="18.75">
      <c r="A3" s="1"/>
    </row>
    <row r="4" spans="1:14" ht="15">
      <c r="A4" s="20" t="s">
        <v>110</v>
      </c>
      <c r="B4" s="21"/>
      <c r="C4" s="21"/>
      <c r="D4" s="21"/>
      <c r="E4" s="21"/>
      <c r="F4" s="21"/>
      <c r="G4" s="21"/>
      <c r="H4" s="21"/>
      <c r="I4" s="21"/>
      <c r="J4" s="23"/>
      <c r="K4" s="23"/>
      <c r="L4" s="23"/>
      <c r="M4" s="23"/>
      <c r="N4" s="23"/>
    </row>
    <row r="5" spans="1:14" ht="15">
      <c r="A5" s="20" t="s">
        <v>13</v>
      </c>
      <c r="B5" s="21"/>
      <c r="C5" s="21"/>
      <c r="D5" s="21"/>
      <c r="E5" s="21"/>
      <c r="F5" s="21"/>
      <c r="G5" s="21"/>
      <c r="H5" s="21"/>
      <c r="I5" s="21"/>
      <c r="J5" s="23"/>
      <c r="K5" s="23"/>
      <c r="L5" s="23"/>
      <c r="M5" s="23"/>
      <c r="N5" s="23"/>
    </row>
    <row r="6" spans="1:14" ht="15">
      <c r="A6" s="20" t="s">
        <v>14</v>
      </c>
      <c r="B6" s="21"/>
      <c r="C6" s="21"/>
      <c r="D6" s="21"/>
      <c r="E6" s="21"/>
      <c r="F6" s="21"/>
      <c r="G6" s="21"/>
      <c r="H6" s="21"/>
      <c r="I6" s="21"/>
      <c r="J6" s="23"/>
      <c r="K6" s="23"/>
      <c r="L6" s="23"/>
      <c r="M6" s="23"/>
      <c r="N6" s="23"/>
    </row>
    <row r="8" spans="1:14" s="7" customFormat="1" ht="22.5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101</v>
      </c>
      <c r="L8" s="6" t="s">
        <v>7</v>
      </c>
      <c r="M8" s="6" t="s">
        <v>98</v>
      </c>
      <c r="N8" s="3" t="s">
        <v>8</v>
      </c>
    </row>
    <row r="9" spans="1:14" ht="15">
      <c r="A9" s="4" t="s">
        <v>24</v>
      </c>
      <c r="B9" s="5">
        <f>SUM(C9:N9)</f>
        <v>437</v>
      </c>
      <c r="C9" s="4">
        <v>3</v>
      </c>
      <c r="D9" s="5"/>
      <c r="E9" s="4"/>
      <c r="F9" s="5">
        <v>12</v>
      </c>
      <c r="G9" s="5"/>
      <c r="H9" s="4"/>
      <c r="I9" s="5">
        <v>25</v>
      </c>
      <c r="J9" s="4"/>
      <c r="K9" s="4">
        <v>145</v>
      </c>
      <c r="L9" s="4"/>
      <c r="M9" s="4">
        <v>252</v>
      </c>
      <c r="N9" s="4"/>
    </row>
    <row r="10" spans="1:14" ht="15">
      <c r="A10" s="4" t="s">
        <v>27</v>
      </c>
      <c r="B10" s="5">
        <f>SUM(C10:N10)</f>
        <v>13459</v>
      </c>
      <c r="C10" s="4">
        <f>SUM(358+431)</f>
        <v>789</v>
      </c>
      <c r="D10" s="5">
        <v>3636</v>
      </c>
      <c r="E10" s="4">
        <v>265</v>
      </c>
      <c r="F10" s="5">
        <v>195</v>
      </c>
      <c r="G10" s="5">
        <v>37</v>
      </c>
      <c r="H10" s="4">
        <v>129</v>
      </c>
      <c r="I10" s="5">
        <v>33</v>
      </c>
      <c r="J10" s="4">
        <v>61</v>
      </c>
      <c r="K10" s="4">
        <v>3509</v>
      </c>
      <c r="L10" s="4">
        <v>272</v>
      </c>
      <c r="M10" s="4">
        <v>4030</v>
      </c>
      <c r="N10" s="4">
        <f>SUM(5920-272-61-33-129-37-195-265-3636-789)</f>
        <v>503</v>
      </c>
    </row>
    <row r="11" spans="1:14" ht="15">
      <c r="A11" s="4" t="s">
        <v>54</v>
      </c>
      <c r="B11" s="5">
        <f>SUM(C11:N11)</f>
        <v>486</v>
      </c>
      <c r="C11" s="4">
        <v>2</v>
      </c>
      <c r="D11" s="5"/>
      <c r="E11" s="4"/>
      <c r="F11" s="5"/>
      <c r="G11" s="5"/>
      <c r="H11" s="4"/>
      <c r="I11" s="5">
        <v>2</v>
      </c>
      <c r="J11" s="4"/>
      <c r="K11" s="4">
        <v>151</v>
      </c>
      <c r="L11" s="4"/>
      <c r="M11" s="4">
        <v>331</v>
      </c>
      <c r="N11" s="4"/>
    </row>
    <row r="12" spans="1:14" ht="15">
      <c r="A12" s="4" t="s">
        <v>31</v>
      </c>
      <c r="B12" s="5">
        <f>SUM(C12:N12)</f>
        <v>2421</v>
      </c>
      <c r="C12" s="4">
        <v>20</v>
      </c>
      <c r="D12" s="5">
        <v>1</v>
      </c>
      <c r="E12" s="4">
        <v>93</v>
      </c>
      <c r="F12" s="5">
        <v>3</v>
      </c>
      <c r="G12" s="5"/>
      <c r="H12" s="4"/>
      <c r="I12" s="5">
        <v>2</v>
      </c>
      <c r="J12" s="4"/>
      <c r="K12" s="4">
        <v>696</v>
      </c>
      <c r="L12" s="4">
        <v>30</v>
      </c>
      <c r="M12" s="4">
        <v>1539</v>
      </c>
      <c r="N12" s="4">
        <f>SUM(186-30-2-3-93-1-20)</f>
        <v>37</v>
      </c>
    </row>
    <row r="13" spans="1:14" ht="15">
      <c r="A13" s="4"/>
      <c r="B13" s="5"/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</row>
    <row r="14" spans="1:14" ht="15">
      <c r="A14" s="4" t="s">
        <v>9</v>
      </c>
      <c r="B14" s="5">
        <f>SUM(B9:B12)</f>
        <v>16803</v>
      </c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</row>
    <row r="16" ht="15">
      <c r="B16" s="2" t="s">
        <v>104</v>
      </c>
    </row>
    <row r="18" ht="15">
      <c r="B18" s="2" t="s">
        <v>102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.25" top="1" bottom="1" header="0.5" footer="0.5"/>
  <pageSetup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17" sqref="C17:N17"/>
    </sheetView>
  </sheetViews>
  <sheetFormatPr defaultColWidth="8.88671875" defaultRowHeight="15"/>
  <cols>
    <col min="1" max="1" width="11.99609375" style="0" customWidth="1"/>
    <col min="2" max="2" width="8.77734375" style="0" customWidth="1"/>
    <col min="3" max="3" width="6.99609375" style="0" customWidth="1"/>
    <col min="4" max="4" width="6.77734375" style="0" customWidth="1"/>
    <col min="5" max="5" width="5.6640625" style="0" customWidth="1"/>
    <col min="6" max="6" width="5.88671875" style="0" customWidth="1"/>
    <col min="7" max="7" width="6.77734375" style="0" customWidth="1"/>
    <col min="8" max="8" width="6.3359375" style="0" customWidth="1"/>
    <col min="9" max="9" width="7.77734375" style="0" customWidth="1"/>
    <col min="10" max="10" width="5.6640625" style="0" customWidth="1"/>
    <col min="11" max="11" width="6.77734375" style="0" customWidth="1"/>
    <col min="12" max="13" width="7.3359375" style="0" customWidth="1"/>
    <col min="14" max="14" width="5.99609375" style="0" customWidth="1"/>
  </cols>
  <sheetData>
    <row r="1" spans="1:14" ht="18.75" customHeight="1">
      <c r="A1" s="22" t="s">
        <v>66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</row>
    <row r="2" spans="1:14" ht="18.75" customHeight="1">
      <c r="A2" s="22" t="s">
        <v>103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</row>
    <row r="3" ht="18.75">
      <c r="A3" s="1"/>
    </row>
    <row r="4" spans="1:14" ht="15">
      <c r="A4" s="20" t="s">
        <v>111</v>
      </c>
      <c r="B4" s="21"/>
      <c r="C4" s="21"/>
      <c r="D4" s="21"/>
      <c r="E4" s="21"/>
      <c r="F4" s="21"/>
      <c r="G4" s="21"/>
      <c r="H4" s="21"/>
      <c r="I4" s="23"/>
      <c r="J4" s="23"/>
      <c r="K4" s="23"/>
      <c r="L4" s="23"/>
      <c r="M4" s="23"/>
      <c r="N4" s="23"/>
    </row>
    <row r="5" spans="1:14" ht="15">
      <c r="A5" s="20" t="s">
        <v>13</v>
      </c>
      <c r="B5" s="21"/>
      <c r="C5" s="21"/>
      <c r="D5" s="21"/>
      <c r="E5" s="21"/>
      <c r="F5" s="21"/>
      <c r="G5" s="21"/>
      <c r="H5" s="21"/>
      <c r="I5" s="23"/>
      <c r="J5" s="23"/>
      <c r="K5" s="23"/>
      <c r="L5" s="23"/>
      <c r="M5" s="23"/>
      <c r="N5" s="23"/>
    </row>
    <row r="6" spans="1:14" ht="15">
      <c r="A6" s="20" t="s">
        <v>14</v>
      </c>
      <c r="B6" s="21"/>
      <c r="C6" s="21"/>
      <c r="D6" s="21"/>
      <c r="E6" s="21"/>
      <c r="F6" s="21"/>
      <c r="G6" s="21"/>
      <c r="H6" s="21"/>
      <c r="I6" s="23"/>
      <c r="J6" s="23"/>
      <c r="K6" s="23"/>
      <c r="L6" s="23"/>
      <c r="M6" s="23"/>
      <c r="N6" s="23"/>
    </row>
    <row r="8" spans="1:14" s="7" customFormat="1" ht="22.5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101</v>
      </c>
      <c r="L8" s="6" t="s">
        <v>7</v>
      </c>
      <c r="M8" s="6" t="s">
        <v>98</v>
      </c>
      <c r="N8" s="3" t="s">
        <v>8</v>
      </c>
    </row>
    <row r="9" spans="1:14" ht="15">
      <c r="A9" s="4" t="s">
        <v>19</v>
      </c>
      <c r="B9" s="5">
        <f aca="true" t="shared" si="0" ref="B9:B20">SUM(C9:N9)</f>
        <v>478</v>
      </c>
      <c r="C9" s="4">
        <v>1</v>
      </c>
      <c r="D9" s="5"/>
      <c r="E9" s="4"/>
      <c r="F9" s="5"/>
      <c r="G9" s="5"/>
      <c r="H9" s="4"/>
      <c r="I9" s="5"/>
      <c r="J9" s="4"/>
      <c r="K9" s="4">
        <v>30</v>
      </c>
      <c r="L9" s="4"/>
      <c r="M9" s="4">
        <v>153</v>
      </c>
      <c r="N9" s="4">
        <v>294</v>
      </c>
    </row>
    <row r="10" spans="1:14" ht="15">
      <c r="A10" s="4" t="s">
        <v>57</v>
      </c>
      <c r="B10" s="5">
        <f t="shared" si="0"/>
        <v>293</v>
      </c>
      <c r="C10" s="4">
        <v>1</v>
      </c>
      <c r="D10" s="5">
        <v>132</v>
      </c>
      <c r="E10" s="4"/>
      <c r="F10" s="5">
        <v>3</v>
      </c>
      <c r="G10" s="5"/>
      <c r="H10" s="4"/>
      <c r="I10" s="5"/>
      <c r="J10" s="4"/>
      <c r="K10" s="4">
        <v>53</v>
      </c>
      <c r="L10" s="4"/>
      <c r="M10" s="4">
        <v>104</v>
      </c>
      <c r="N10" s="4"/>
    </row>
    <row r="11" spans="1:14" ht="15">
      <c r="A11" s="4" t="s">
        <v>58</v>
      </c>
      <c r="B11" s="5">
        <f t="shared" si="0"/>
        <v>411</v>
      </c>
      <c r="C11" s="4">
        <v>5</v>
      </c>
      <c r="D11" s="5">
        <v>6</v>
      </c>
      <c r="E11" s="4"/>
      <c r="F11" s="5">
        <v>26</v>
      </c>
      <c r="G11" s="5">
        <v>22</v>
      </c>
      <c r="H11" s="4">
        <v>2</v>
      </c>
      <c r="I11" s="5"/>
      <c r="J11" s="4"/>
      <c r="K11" s="4">
        <v>129</v>
      </c>
      <c r="L11" s="4"/>
      <c r="M11" s="4">
        <v>221</v>
      </c>
      <c r="N11" s="4"/>
    </row>
    <row r="12" spans="1:14" ht="15">
      <c r="A12" s="4" t="s">
        <v>59</v>
      </c>
      <c r="B12" s="5">
        <f t="shared" si="0"/>
        <v>514</v>
      </c>
      <c r="C12" s="4"/>
      <c r="D12" s="5"/>
      <c r="E12" s="4"/>
      <c r="F12" s="5">
        <v>33</v>
      </c>
      <c r="G12" s="5"/>
      <c r="H12" s="4"/>
      <c r="I12" s="5">
        <v>1</v>
      </c>
      <c r="J12" s="4"/>
      <c r="K12" s="4">
        <v>189</v>
      </c>
      <c r="L12" s="4">
        <v>15</v>
      </c>
      <c r="M12" s="4">
        <v>276</v>
      </c>
      <c r="N12" s="4"/>
    </row>
    <row r="13" spans="1:14" ht="15">
      <c r="A13" s="4" t="s">
        <v>60</v>
      </c>
      <c r="B13" s="5">
        <f t="shared" si="0"/>
        <v>142</v>
      </c>
      <c r="C13" s="4"/>
      <c r="D13" s="5"/>
      <c r="E13" s="4"/>
      <c r="F13" s="5">
        <v>3</v>
      </c>
      <c r="G13" s="5"/>
      <c r="H13" s="4"/>
      <c r="I13" s="5"/>
      <c r="J13" s="4"/>
      <c r="K13" s="4">
        <v>51</v>
      </c>
      <c r="L13" s="4"/>
      <c r="M13" s="4">
        <v>86</v>
      </c>
      <c r="N13" s="4">
        <v>2</v>
      </c>
    </row>
    <row r="14" spans="1:14" ht="15">
      <c r="A14" s="4" t="s">
        <v>24</v>
      </c>
      <c r="B14" s="5">
        <f t="shared" si="0"/>
        <v>437</v>
      </c>
      <c r="C14" s="4">
        <v>3</v>
      </c>
      <c r="D14" s="5"/>
      <c r="E14" s="4"/>
      <c r="F14" s="5">
        <v>12</v>
      </c>
      <c r="G14" s="5"/>
      <c r="H14" s="4"/>
      <c r="I14" s="5">
        <v>25</v>
      </c>
      <c r="J14" s="4"/>
      <c r="K14" s="4">
        <v>145</v>
      </c>
      <c r="L14" s="4"/>
      <c r="M14" s="4">
        <v>252</v>
      </c>
      <c r="N14" s="4"/>
    </row>
    <row r="15" spans="1:14" ht="15">
      <c r="A15" s="4" t="s">
        <v>61</v>
      </c>
      <c r="B15" s="5">
        <f t="shared" si="0"/>
        <v>427</v>
      </c>
      <c r="C15" s="4">
        <v>1</v>
      </c>
      <c r="D15" s="5">
        <v>21</v>
      </c>
      <c r="E15" s="4"/>
      <c r="F15" s="5">
        <v>11</v>
      </c>
      <c r="G15" s="5">
        <v>1</v>
      </c>
      <c r="H15" s="4"/>
      <c r="I15" s="5">
        <v>3</v>
      </c>
      <c r="J15" s="4"/>
      <c r="K15" s="4">
        <v>142</v>
      </c>
      <c r="L15" s="4">
        <v>7</v>
      </c>
      <c r="M15" s="4">
        <v>236</v>
      </c>
      <c r="N15" s="4">
        <f>SUM(49-7-3-1-11-21-1)</f>
        <v>5</v>
      </c>
    </row>
    <row r="16" spans="1:14" ht="15">
      <c r="A16" s="4" t="s">
        <v>62</v>
      </c>
      <c r="B16" s="5">
        <f t="shared" si="0"/>
        <v>177</v>
      </c>
      <c r="C16" s="4"/>
      <c r="D16" s="5"/>
      <c r="E16" s="4"/>
      <c r="F16" s="5">
        <v>8</v>
      </c>
      <c r="G16" s="5"/>
      <c r="H16" s="4"/>
      <c r="I16" s="5">
        <v>1</v>
      </c>
      <c r="J16" s="4"/>
      <c r="K16" s="4">
        <v>45</v>
      </c>
      <c r="L16" s="4"/>
      <c r="M16" s="4">
        <v>123</v>
      </c>
      <c r="N16" s="4"/>
    </row>
    <row r="17" spans="1:14" ht="15">
      <c r="A17" s="4" t="s">
        <v>93</v>
      </c>
      <c r="B17" s="5">
        <f t="shared" si="0"/>
        <v>889</v>
      </c>
      <c r="C17" s="4">
        <v>64</v>
      </c>
      <c r="D17" s="5">
        <v>1</v>
      </c>
      <c r="E17" s="4">
        <v>19</v>
      </c>
      <c r="F17" s="5">
        <v>16</v>
      </c>
      <c r="G17" s="5"/>
      <c r="H17" s="4">
        <v>1</v>
      </c>
      <c r="I17" s="5">
        <v>3</v>
      </c>
      <c r="J17" s="4">
        <v>17</v>
      </c>
      <c r="K17" s="4">
        <v>316</v>
      </c>
      <c r="L17" s="4">
        <v>24</v>
      </c>
      <c r="M17" s="4">
        <v>405</v>
      </c>
      <c r="N17" s="4">
        <f>SUM(168-24-17-3-1-16-19-1-64)</f>
        <v>23</v>
      </c>
    </row>
    <row r="18" spans="1:14" ht="15">
      <c r="A18" s="4" t="s">
        <v>63</v>
      </c>
      <c r="B18" s="5">
        <f t="shared" si="0"/>
        <v>509</v>
      </c>
      <c r="C18" s="4">
        <v>1</v>
      </c>
      <c r="D18" s="5"/>
      <c r="E18" s="4">
        <v>1</v>
      </c>
      <c r="F18" s="5">
        <v>5</v>
      </c>
      <c r="G18" s="5"/>
      <c r="H18" s="4"/>
      <c r="I18" s="5">
        <v>1</v>
      </c>
      <c r="J18" s="4"/>
      <c r="K18" s="4">
        <v>193</v>
      </c>
      <c r="L18" s="4">
        <v>12</v>
      </c>
      <c r="M18" s="4">
        <v>296</v>
      </c>
      <c r="N18" s="4"/>
    </row>
    <row r="19" spans="1:14" ht="15">
      <c r="A19" s="4" t="s">
        <v>64</v>
      </c>
      <c r="B19" s="5">
        <f t="shared" si="0"/>
        <v>200</v>
      </c>
      <c r="C19" s="4">
        <v>3</v>
      </c>
      <c r="D19" s="5"/>
      <c r="E19" s="4"/>
      <c r="F19" s="5"/>
      <c r="G19" s="5"/>
      <c r="H19" s="4"/>
      <c r="I19" s="5">
        <v>2</v>
      </c>
      <c r="J19" s="4"/>
      <c r="K19" s="4">
        <v>49</v>
      </c>
      <c r="L19" s="4"/>
      <c r="M19" s="4">
        <v>146</v>
      </c>
      <c r="N19" s="4"/>
    </row>
    <row r="20" spans="1:14" ht="15">
      <c r="A20" s="4" t="s">
        <v>65</v>
      </c>
      <c r="B20" s="5">
        <f t="shared" si="0"/>
        <v>997</v>
      </c>
      <c r="C20" s="4">
        <v>35</v>
      </c>
      <c r="D20" s="5"/>
      <c r="E20" s="4">
        <v>5</v>
      </c>
      <c r="F20" s="5">
        <v>3</v>
      </c>
      <c r="G20" s="5"/>
      <c r="H20" s="4"/>
      <c r="I20" s="5">
        <v>11</v>
      </c>
      <c r="J20" s="4">
        <v>1</v>
      </c>
      <c r="K20" s="4">
        <v>425</v>
      </c>
      <c r="L20" s="4">
        <v>15</v>
      </c>
      <c r="M20" s="4">
        <v>502</v>
      </c>
      <c r="N20" s="4"/>
    </row>
    <row r="21" spans="1:14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</row>
    <row r="22" spans="1:14" ht="15">
      <c r="A22" s="4" t="s">
        <v>9</v>
      </c>
      <c r="B22" s="5">
        <f>SUM(B9:B20)</f>
        <v>5474</v>
      </c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</row>
    <row r="24" ht="15">
      <c r="B24" s="2" t="s">
        <v>104</v>
      </c>
    </row>
    <row r="26" ht="15">
      <c r="B26" s="2" t="s">
        <v>102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10.21484375" style="0" customWidth="1"/>
    <col min="2" max="2" width="8.21484375" style="0" customWidth="1"/>
    <col min="3" max="3" width="7.10546875" style="0" customWidth="1"/>
    <col min="4" max="4" width="6.6640625" style="0" customWidth="1"/>
    <col min="5" max="5" width="6.10546875" style="0" customWidth="1"/>
    <col min="6" max="6" width="5.4453125" style="0" customWidth="1"/>
    <col min="7" max="7" width="7.3359375" style="0" customWidth="1"/>
    <col min="8" max="8" width="6.3359375" style="0" customWidth="1"/>
    <col min="9" max="9" width="7.10546875" style="0" customWidth="1"/>
    <col min="10" max="10" width="5.3359375" style="0" customWidth="1"/>
    <col min="11" max="11" width="4.21484375" style="0" customWidth="1"/>
    <col min="12" max="12" width="6.10546875" style="0" customWidth="1"/>
    <col min="13" max="14" width="7.6640625" style="0" customWidth="1"/>
    <col min="15" max="15" width="5.6640625" style="0" customWidth="1"/>
  </cols>
  <sheetData>
    <row r="1" spans="1:15" ht="18.75" customHeight="1">
      <c r="A1" s="22" t="s">
        <v>84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 customHeight="1">
      <c r="A2" s="22" t="s">
        <v>103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18.75">
      <c r="A3" s="1"/>
    </row>
    <row r="4" spans="1:15" ht="15">
      <c r="A4" s="20" t="s">
        <v>112</v>
      </c>
      <c r="B4" s="21"/>
      <c r="C4" s="21"/>
      <c r="D4" s="21"/>
      <c r="E4" s="21"/>
      <c r="F4" s="21"/>
      <c r="G4" s="23"/>
      <c r="H4" s="23"/>
      <c r="I4" s="23"/>
      <c r="J4" s="23"/>
      <c r="K4" s="23"/>
      <c r="L4" s="23"/>
      <c r="M4" s="23"/>
      <c r="N4" s="23"/>
      <c r="O4" s="23"/>
    </row>
    <row r="5" spans="1:15" ht="15">
      <c r="A5" s="20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3"/>
      <c r="L5" s="23"/>
      <c r="M5" s="23"/>
      <c r="N5" s="23"/>
      <c r="O5" s="23"/>
    </row>
    <row r="6" spans="1:15" ht="15">
      <c r="A6" s="20" t="s">
        <v>15</v>
      </c>
      <c r="B6" s="21"/>
      <c r="C6" s="21"/>
      <c r="D6" s="21"/>
      <c r="E6" s="21"/>
      <c r="F6" s="21"/>
      <c r="G6" s="23"/>
      <c r="H6" s="23"/>
      <c r="I6" s="23"/>
      <c r="J6" s="23"/>
      <c r="K6" s="23"/>
      <c r="L6" s="23"/>
      <c r="M6" s="23"/>
      <c r="N6" s="23"/>
      <c r="O6" s="23"/>
    </row>
    <row r="8" spans="1:15" s="7" customFormat="1" ht="22.5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</v>
      </c>
      <c r="L8" s="3" t="s">
        <v>101</v>
      </c>
      <c r="M8" s="6" t="s">
        <v>7</v>
      </c>
      <c r="N8" s="6" t="s">
        <v>98</v>
      </c>
      <c r="O8" s="3" t="s">
        <v>8</v>
      </c>
    </row>
    <row r="9" spans="1:15" ht="15">
      <c r="A9" s="4" t="s">
        <v>67</v>
      </c>
      <c r="B9" s="5">
        <f aca="true" t="shared" si="0" ref="B9:B28">SUM(C9:O9)</f>
        <v>327</v>
      </c>
      <c r="C9" s="4"/>
      <c r="D9" s="5"/>
      <c r="E9" s="4"/>
      <c r="F9" s="5">
        <v>32</v>
      </c>
      <c r="G9" s="5">
        <v>118</v>
      </c>
      <c r="H9" s="4"/>
      <c r="I9" s="5"/>
      <c r="J9" s="4"/>
      <c r="K9" s="4"/>
      <c r="L9" s="4">
        <v>43</v>
      </c>
      <c r="M9" s="4"/>
      <c r="N9" s="4">
        <v>132</v>
      </c>
      <c r="O9" s="4">
        <v>2</v>
      </c>
    </row>
    <row r="10" spans="1:15" ht="15">
      <c r="A10" s="4" t="s">
        <v>68</v>
      </c>
      <c r="B10" s="5">
        <f t="shared" si="0"/>
        <v>371</v>
      </c>
      <c r="C10" s="4"/>
      <c r="D10" s="5"/>
      <c r="E10" s="4"/>
      <c r="F10" s="5">
        <v>22</v>
      </c>
      <c r="G10" s="5">
        <v>1</v>
      </c>
      <c r="H10" s="4"/>
      <c r="I10" s="5">
        <v>1</v>
      </c>
      <c r="J10" s="4"/>
      <c r="K10" s="4"/>
      <c r="L10" s="4">
        <v>101</v>
      </c>
      <c r="M10" s="4">
        <v>12</v>
      </c>
      <c r="N10" s="4">
        <v>234</v>
      </c>
      <c r="O10" s="4"/>
    </row>
    <row r="11" spans="1:15" ht="15">
      <c r="A11" s="4" t="s">
        <v>69</v>
      </c>
      <c r="B11" s="5">
        <f t="shared" si="0"/>
        <v>319</v>
      </c>
      <c r="C11" s="4">
        <v>2</v>
      </c>
      <c r="D11" s="5"/>
      <c r="E11" s="4"/>
      <c r="F11" s="5">
        <v>29</v>
      </c>
      <c r="G11" s="5">
        <v>93</v>
      </c>
      <c r="H11" s="4"/>
      <c r="I11" s="5">
        <v>1</v>
      </c>
      <c r="J11" s="4"/>
      <c r="K11" s="4"/>
      <c r="L11" s="4">
        <v>36</v>
      </c>
      <c r="M11" s="4"/>
      <c r="N11" s="4">
        <v>158</v>
      </c>
      <c r="O11" s="4"/>
    </row>
    <row r="12" spans="1:15" ht="15">
      <c r="A12" s="4" t="s">
        <v>70</v>
      </c>
      <c r="B12" s="5">
        <f t="shared" si="0"/>
        <v>160</v>
      </c>
      <c r="C12" s="4">
        <v>2</v>
      </c>
      <c r="D12" s="5"/>
      <c r="E12" s="4"/>
      <c r="F12" s="5"/>
      <c r="G12" s="5"/>
      <c r="H12" s="4"/>
      <c r="I12" s="5"/>
      <c r="J12" s="4"/>
      <c r="K12" s="4"/>
      <c r="L12" s="4">
        <v>31</v>
      </c>
      <c r="M12" s="4"/>
      <c r="N12" s="4">
        <v>127</v>
      </c>
      <c r="O12" s="4"/>
    </row>
    <row r="13" spans="1:15" ht="15">
      <c r="A13" s="4" t="s">
        <v>71</v>
      </c>
      <c r="B13" s="5">
        <f t="shared" si="0"/>
        <v>396</v>
      </c>
      <c r="C13" s="4">
        <v>16</v>
      </c>
      <c r="D13" s="5">
        <v>28</v>
      </c>
      <c r="E13" s="4">
        <v>4</v>
      </c>
      <c r="F13" s="5">
        <v>7</v>
      </c>
      <c r="G13" s="5"/>
      <c r="H13" s="4">
        <v>1</v>
      </c>
      <c r="I13" s="5">
        <v>1</v>
      </c>
      <c r="J13" s="4"/>
      <c r="K13" s="4"/>
      <c r="L13" s="4">
        <v>109</v>
      </c>
      <c r="M13" s="4"/>
      <c r="N13" s="4">
        <v>230</v>
      </c>
      <c r="O13" s="4"/>
    </row>
    <row r="14" spans="1:15" ht="15">
      <c r="A14" s="4" t="s">
        <v>18</v>
      </c>
      <c r="B14" s="5">
        <f t="shared" si="0"/>
        <v>237</v>
      </c>
      <c r="C14" s="4">
        <v>1</v>
      </c>
      <c r="D14" s="5">
        <v>3</v>
      </c>
      <c r="E14" s="4"/>
      <c r="F14" s="5">
        <v>19</v>
      </c>
      <c r="G14" s="5"/>
      <c r="H14" s="4"/>
      <c r="I14" s="5">
        <v>1</v>
      </c>
      <c r="J14" s="4"/>
      <c r="K14" s="4"/>
      <c r="L14" s="4">
        <v>81</v>
      </c>
      <c r="M14" s="4"/>
      <c r="N14" s="4">
        <v>132</v>
      </c>
      <c r="O14" s="4"/>
    </row>
    <row r="15" spans="1:15" ht="15">
      <c r="A15" s="4" t="s">
        <v>20</v>
      </c>
      <c r="B15" s="5">
        <f t="shared" si="0"/>
        <v>424</v>
      </c>
      <c r="C15" s="4">
        <v>1</v>
      </c>
      <c r="D15" s="5">
        <v>55</v>
      </c>
      <c r="E15" s="4"/>
      <c r="F15" s="5">
        <v>5</v>
      </c>
      <c r="G15" s="5"/>
      <c r="H15" s="4"/>
      <c r="I15" s="5">
        <v>11</v>
      </c>
      <c r="J15" s="4"/>
      <c r="K15" s="4"/>
      <c r="L15" s="4">
        <v>81</v>
      </c>
      <c r="M15" s="4">
        <v>12</v>
      </c>
      <c r="N15" s="4">
        <v>259</v>
      </c>
      <c r="O15" s="4"/>
    </row>
    <row r="16" spans="1:15" ht="15" customHeight="1">
      <c r="A16" s="4" t="s">
        <v>72</v>
      </c>
      <c r="B16" s="5">
        <f t="shared" si="0"/>
        <v>62</v>
      </c>
      <c r="C16" s="4">
        <v>2</v>
      </c>
      <c r="D16" s="5"/>
      <c r="E16" s="4"/>
      <c r="F16" s="5"/>
      <c r="G16" s="5"/>
      <c r="H16" s="4"/>
      <c r="I16" s="5">
        <v>1</v>
      </c>
      <c r="J16" s="4"/>
      <c r="K16" s="4"/>
      <c r="L16" s="4">
        <v>17</v>
      </c>
      <c r="M16" s="4"/>
      <c r="N16" s="4">
        <v>42</v>
      </c>
      <c r="O16" s="4"/>
    </row>
    <row r="17" spans="1:15" ht="15" customHeight="1">
      <c r="A17" s="4" t="s">
        <v>73</v>
      </c>
      <c r="B17" s="5">
        <f t="shared" si="0"/>
        <v>153</v>
      </c>
      <c r="C17" s="4">
        <v>5</v>
      </c>
      <c r="D17" s="5"/>
      <c r="E17" s="4"/>
      <c r="F17" s="5">
        <v>5</v>
      </c>
      <c r="G17" s="5">
        <v>1</v>
      </c>
      <c r="H17" s="4"/>
      <c r="I17" s="5">
        <v>1</v>
      </c>
      <c r="J17" s="4"/>
      <c r="K17" s="4"/>
      <c r="L17" s="4">
        <v>41</v>
      </c>
      <c r="M17" s="4"/>
      <c r="N17" s="4">
        <v>100</v>
      </c>
      <c r="O17" s="4"/>
    </row>
    <row r="18" spans="1:15" ht="15">
      <c r="A18" s="4" t="s">
        <v>23</v>
      </c>
      <c r="B18" s="5">
        <f t="shared" si="0"/>
        <v>181</v>
      </c>
      <c r="C18" s="4">
        <v>1</v>
      </c>
      <c r="D18" s="5"/>
      <c r="E18" s="4"/>
      <c r="F18" s="5">
        <v>5</v>
      </c>
      <c r="G18" s="5"/>
      <c r="H18" s="4"/>
      <c r="I18" s="5">
        <v>1</v>
      </c>
      <c r="J18" s="4"/>
      <c r="K18" s="4"/>
      <c r="L18" s="4">
        <v>61</v>
      </c>
      <c r="M18" s="4"/>
      <c r="N18" s="4">
        <v>112</v>
      </c>
      <c r="O18" s="4">
        <v>1</v>
      </c>
    </row>
    <row r="19" spans="1:15" ht="15">
      <c r="A19" s="4" t="s">
        <v>74</v>
      </c>
      <c r="B19" s="5">
        <f t="shared" si="0"/>
        <v>947</v>
      </c>
      <c r="C19" s="4">
        <v>46</v>
      </c>
      <c r="D19" s="5">
        <v>20</v>
      </c>
      <c r="E19" s="4">
        <v>23</v>
      </c>
      <c r="F19" s="5">
        <v>24</v>
      </c>
      <c r="G19" s="5"/>
      <c r="H19" s="4">
        <v>2</v>
      </c>
      <c r="I19" s="5">
        <v>4</v>
      </c>
      <c r="J19" s="4">
        <v>2</v>
      </c>
      <c r="K19" s="4"/>
      <c r="L19" s="4">
        <v>402</v>
      </c>
      <c r="M19" s="4">
        <v>20</v>
      </c>
      <c r="N19" s="4">
        <v>399</v>
      </c>
      <c r="O19" s="4">
        <f>SUM(146-20-2-4-2-24-23-20-46)</f>
        <v>5</v>
      </c>
    </row>
    <row r="20" spans="1:15" ht="15">
      <c r="A20" s="4" t="s">
        <v>75</v>
      </c>
      <c r="B20" s="5">
        <f t="shared" si="0"/>
        <v>511</v>
      </c>
      <c r="C20" s="4">
        <v>14</v>
      </c>
      <c r="D20" s="5"/>
      <c r="E20" s="4"/>
      <c r="F20" s="5">
        <v>103</v>
      </c>
      <c r="G20" s="5">
        <v>4</v>
      </c>
      <c r="H20" s="4">
        <v>2</v>
      </c>
      <c r="I20" s="5">
        <v>2</v>
      </c>
      <c r="J20" s="4"/>
      <c r="K20" s="4"/>
      <c r="L20" s="4">
        <v>84</v>
      </c>
      <c r="M20" s="4">
        <v>9</v>
      </c>
      <c r="N20" s="4">
        <v>283</v>
      </c>
      <c r="O20" s="4">
        <f>SUM(144-9-2-2-4-103-14)</f>
        <v>10</v>
      </c>
    </row>
    <row r="21" spans="1:15" ht="15">
      <c r="A21" s="4" t="s">
        <v>76</v>
      </c>
      <c r="B21" s="5">
        <f t="shared" si="0"/>
        <v>415</v>
      </c>
      <c r="C21" s="4">
        <v>3</v>
      </c>
      <c r="D21" s="5"/>
      <c r="E21" s="4"/>
      <c r="F21" s="5">
        <v>2</v>
      </c>
      <c r="G21" s="5">
        <v>63</v>
      </c>
      <c r="H21" s="4"/>
      <c r="I21" s="5">
        <v>1</v>
      </c>
      <c r="J21" s="4"/>
      <c r="K21" s="4"/>
      <c r="L21" s="4">
        <v>95</v>
      </c>
      <c r="M21" s="4"/>
      <c r="N21" s="4">
        <v>250</v>
      </c>
      <c r="O21" s="4">
        <v>1</v>
      </c>
    </row>
    <row r="22" spans="1:15" ht="15">
      <c r="A22" s="4" t="s">
        <v>77</v>
      </c>
      <c r="B22" s="5">
        <f t="shared" si="0"/>
        <v>416</v>
      </c>
      <c r="C22" s="4">
        <v>8</v>
      </c>
      <c r="D22" s="5"/>
      <c r="E22" s="4"/>
      <c r="F22" s="5">
        <v>56</v>
      </c>
      <c r="G22" s="5">
        <v>2</v>
      </c>
      <c r="H22" s="4">
        <v>1</v>
      </c>
      <c r="I22" s="5">
        <v>1</v>
      </c>
      <c r="J22" s="4"/>
      <c r="K22" s="4">
        <v>1</v>
      </c>
      <c r="L22" s="4">
        <v>121</v>
      </c>
      <c r="M22" s="4"/>
      <c r="N22" s="4">
        <v>225</v>
      </c>
      <c r="O22" s="4">
        <v>1</v>
      </c>
    </row>
    <row r="23" spans="1:15" ht="15">
      <c r="A23" s="4" t="s">
        <v>78</v>
      </c>
      <c r="B23" s="5">
        <f t="shared" si="0"/>
        <v>192</v>
      </c>
      <c r="C23" s="12"/>
      <c r="D23" s="5"/>
      <c r="E23" s="13"/>
      <c r="F23" s="5">
        <v>53</v>
      </c>
      <c r="G23" s="5"/>
      <c r="H23" s="4"/>
      <c r="I23" s="5"/>
      <c r="J23" s="12"/>
      <c r="K23" s="4"/>
      <c r="L23" s="12">
        <v>42</v>
      </c>
      <c r="M23" s="12"/>
      <c r="N23" s="12">
        <v>97</v>
      </c>
      <c r="O23" s="4"/>
    </row>
    <row r="24" spans="1:15" ht="15">
      <c r="A24" s="14" t="s">
        <v>79</v>
      </c>
      <c r="B24" s="5">
        <f t="shared" si="0"/>
        <v>115</v>
      </c>
      <c r="D24" s="15"/>
      <c r="F24" s="16">
        <v>3</v>
      </c>
      <c r="G24" s="4"/>
      <c r="I24" s="4"/>
      <c r="K24" s="4"/>
      <c r="L24" s="4">
        <v>43</v>
      </c>
      <c r="M24" s="4"/>
      <c r="N24" s="4">
        <v>69</v>
      </c>
      <c r="O24" s="17"/>
    </row>
    <row r="25" spans="1:15" ht="15">
      <c r="A25" s="4" t="s">
        <v>80</v>
      </c>
      <c r="B25" s="5">
        <f t="shared" si="0"/>
        <v>207</v>
      </c>
      <c r="C25" s="4">
        <v>10</v>
      </c>
      <c r="D25" s="5"/>
      <c r="E25" s="4"/>
      <c r="F25" s="5">
        <v>23</v>
      </c>
      <c r="G25" s="5">
        <v>4</v>
      </c>
      <c r="H25" s="4"/>
      <c r="I25" s="5">
        <v>3</v>
      </c>
      <c r="J25" s="4"/>
      <c r="K25" s="4"/>
      <c r="L25" s="4">
        <v>41</v>
      </c>
      <c r="M25" s="4"/>
      <c r="N25" s="4">
        <v>126</v>
      </c>
      <c r="O25" s="4"/>
    </row>
    <row r="26" spans="1:15" ht="15">
      <c r="A26" s="4" t="s">
        <v>81</v>
      </c>
      <c r="B26" s="5">
        <f t="shared" si="0"/>
        <v>140</v>
      </c>
      <c r="C26" s="4"/>
      <c r="D26" s="5"/>
      <c r="E26" s="4"/>
      <c r="F26" s="5">
        <v>22</v>
      </c>
      <c r="G26" s="5"/>
      <c r="H26" s="4"/>
      <c r="I26" s="5"/>
      <c r="J26" s="4"/>
      <c r="K26" s="4"/>
      <c r="L26" s="4">
        <v>41</v>
      </c>
      <c r="M26" s="4"/>
      <c r="N26" s="4">
        <v>77</v>
      </c>
      <c r="O26" s="4"/>
    </row>
    <row r="27" spans="1:15" ht="15">
      <c r="A27" s="4" t="s">
        <v>82</v>
      </c>
      <c r="B27" s="5">
        <f t="shared" si="0"/>
        <v>258</v>
      </c>
      <c r="C27" s="4">
        <v>2</v>
      </c>
      <c r="D27" s="5"/>
      <c r="E27" s="4"/>
      <c r="F27" s="5">
        <v>17</v>
      </c>
      <c r="G27" s="5">
        <v>20</v>
      </c>
      <c r="H27" s="4"/>
      <c r="I27" s="5"/>
      <c r="J27" s="4"/>
      <c r="K27" s="4"/>
      <c r="L27" s="4">
        <v>71</v>
      </c>
      <c r="M27" s="4"/>
      <c r="N27" s="4">
        <v>148</v>
      </c>
      <c r="O27" s="4"/>
    </row>
    <row r="28" spans="1:15" ht="15">
      <c r="A28" s="4" t="s">
        <v>83</v>
      </c>
      <c r="B28" s="5">
        <f t="shared" si="0"/>
        <v>447</v>
      </c>
      <c r="C28" s="4">
        <v>8</v>
      </c>
      <c r="D28" s="5">
        <v>10</v>
      </c>
      <c r="E28" s="4"/>
      <c r="F28" s="5">
        <v>9</v>
      </c>
      <c r="G28" s="5"/>
      <c r="H28" s="4"/>
      <c r="I28" s="5"/>
      <c r="J28" s="4"/>
      <c r="K28" s="4">
        <v>1</v>
      </c>
      <c r="L28" s="4">
        <v>162</v>
      </c>
      <c r="M28" s="4">
        <v>19</v>
      </c>
      <c r="N28" s="4">
        <v>238</v>
      </c>
      <c r="O28" s="4"/>
    </row>
    <row r="29" spans="1:15" ht="15">
      <c r="A29" s="4"/>
      <c r="B29" s="5"/>
      <c r="C29" s="4"/>
      <c r="D29" s="5"/>
      <c r="E29" s="4"/>
      <c r="F29" s="5"/>
      <c r="G29" s="5"/>
      <c r="H29" s="4"/>
      <c r="I29" s="5"/>
      <c r="J29" s="4"/>
      <c r="K29" s="4"/>
      <c r="L29" s="4"/>
      <c r="M29" s="4"/>
      <c r="N29" s="4"/>
      <c r="O29" s="4"/>
    </row>
    <row r="30" spans="1:15" ht="15">
      <c r="A30" s="4" t="s">
        <v>9</v>
      </c>
      <c r="B30" s="5">
        <f>SUM(B9:B28)</f>
        <v>6278</v>
      </c>
      <c r="C30" s="4"/>
      <c r="D30" s="5"/>
      <c r="E30" s="4"/>
      <c r="F30" s="5"/>
      <c r="G30" s="5"/>
      <c r="H30" s="4"/>
      <c r="I30" s="5"/>
      <c r="J30" s="4"/>
      <c r="K30" s="4"/>
      <c r="L30" s="4"/>
      <c r="M30" s="4"/>
      <c r="N30" s="4"/>
      <c r="O30" s="4"/>
    </row>
    <row r="32" ht="15">
      <c r="B32" s="2" t="s">
        <v>104</v>
      </c>
    </row>
    <row r="34" ht="15">
      <c r="B34" s="2" t="s">
        <v>102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defaultGridColor="0" zoomScalePageLayoutView="0" colorId="8" workbookViewId="0" topLeftCell="A1">
      <selection activeCell="A5" sqref="A5:N5"/>
    </sheetView>
  </sheetViews>
  <sheetFormatPr defaultColWidth="8.88671875" defaultRowHeight="15"/>
  <cols>
    <col min="1" max="1" width="10.21484375" style="0" customWidth="1"/>
    <col min="2" max="2" width="8.4453125" style="0" customWidth="1"/>
    <col min="3" max="3" width="6.88671875" style="0" customWidth="1"/>
    <col min="4" max="4" width="7.21484375" style="0" customWidth="1"/>
    <col min="5" max="5" width="5.5546875" style="0" customWidth="1"/>
    <col min="6" max="6" width="4.99609375" style="0" customWidth="1"/>
    <col min="7" max="7" width="6.5546875" style="0" customWidth="1"/>
    <col min="8" max="8" width="6.77734375" style="0" customWidth="1"/>
    <col min="10" max="11" width="6.21484375" style="0" customWidth="1"/>
    <col min="12" max="13" width="7.77734375" style="0" customWidth="1"/>
    <col min="14" max="14" width="6.21484375" style="0" customWidth="1"/>
  </cols>
  <sheetData>
    <row r="1" spans="1:14" ht="18.75" customHeight="1">
      <c r="A1" s="22" t="s">
        <v>97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</row>
    <row r="2" spans="1:14" ht="18.75" customHeight="1">
      <c r="A2" s="22" t="s">
        <v>103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</row>
    <row r="3" ht="18.75">
      <c r="A3" s="1"/>
    </row>
    <row r="4" spans="1:14" ht="15">
      <c r="A4" s="20" t="s">
        <v>113</v>
      </c>
      <c r="B4" s="21"/>
      <c r="C4" s="21"/>
      <c r="D4" s="21"/>
      <c r="E4" s="21"/>
      <c r="F4" s="21"/>
      <c r="G4" s="21"/>
      <c r="H4" s="21"/>
      <c r="I4" s="23"/>
      <c r="J4" s="23"/>
      <c r="K4" s="23"/>
      <c r="L4" s="23"/>
      <c r="M4" s="23"/>
      <c r="N4" s="23"/>
    </row>
    <row r="5" spans="1:14" ht="15">
      <c r="A5" s="20" t="s">
        <v>16</v>
      </c>
      <c r="B5" s="21"/>
      <c r="C5" s="21"/>
      <c r="D5" s="21"/>
      <c r="E5" s="21"/>
      <c r="F5" s="21"/>
      <c r="G5" s="21"/>
      <c r="H5" s="21"/>
      <c r="I5" s="23"/>
      <c r="J5" s="23"/>
      <c r="K5" s="23"/>
      <c r="L5" s="23"/>
      <c r="M5" s="23"/>
      <c r="N5" s="23"/>
    </row>
    <row r="6" spans="1:14" ht="16.5" customHeight="1">
      <c r="A6" s="20" t="s">
        <v>15</v>
      </c>
      <c r="B6" s="21"/>
      <c r="C6" s="21"/>
      <c r="D6" s="21"/>
      <c r="E6" s="21"/>
      <c r="F6" s="21"/>
      <c r="G6" s="21"/>
      <c r="H6" s="21"/>
      <c r="I6" s="23"/>
      <c r="J6" s="23"/>
      <c r="K6" s="23"/>
      <c r="L6" s="23"/>
      <c r="M6" s="23"/>
      <c r="N6" s="23"/>
    </row>
    <row r="7" s="8" customFormat="1" ht="12.75"/>
    <row r="8" spans="1:14" s="8" customFormat="1" ht="22.5">
      <c r="A8" s="3" t="s">
        <v>10</v>
      </c>
      <c r="B8" s="6" t="s">
        <v>0</v>
      </c>
      <c r="C8" s="6" t="s">
        <v>100</v>
      </c>
      <c r="D8" s="6" t="s">
        <v>1</v>
      </c>
      <c r="E8" s="3" t="s">
        <v>2</v>
      </c>
      <c r="F8" s="6" t="s">
        <v>11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101</v>
      </c>
      <c r="L8" s="6" t="s">
        <v>7</v>
      </c>
      <c r="M8" s="6" t="s">
        <v>98</v>
      </c>
      <c r="N8" s="3" t="s">
        <v>8</v>
      </c>
    </row>
    <row r="9" spans="1:14" s="8" customFormat="1" ht="15">
      <c r="A9" s="4" t="s">
        <v>85</v>
      </c>
      <c r="B9" s="5">
        <f aca="true" t="shared" si="0" ref="B9:B23">SUM(C9:N9)</f>
        <v>1789</v>
      </c>
      <c r="C9" s="4">
        <f>SUM(28+115)</f>
        <v>143</v>
      </c>
      <c r="D9" s="5">
        <v>27</v>
      </c>
      <c r="E9" s="4">
        <v>33</v>
      </c>
      <c r="F9" s="5">
        <v>58</v>
      </c>
      <c r="G9" s="5">
        <v>24</v>
      </c>
      <c r="H9" s="4">
        <v>46</v>
      </c>
      <c r="I9" s="5">
        <v>34</v>
      </c>
      <c r="J9" s="4"/>
      <c r="K9" s="4">
        <v>605</v>
      </c>
      <c r="L9" s="4">
        <v>24</v>
      </c>
      <c r="M9" s="4">
        <v>760</v>
      </c>
      <c r="N9" s="4">
        <f>SUM(424-24-34-46-24-58-33-27-143)</f>
        <v>35</v>
      </c>
    </row>
    <row r="10" spans="1:14" s="8" customFormat="1" ht="15">
      <c r="A10" s="4" t="s">
        <v>57</v>
      </c>
      <c r="B10" s="5">
        <f t="shared" si="0"/>
        <v>293</v>
      </c>
      <c r="C10" s="4">
        <v>1</v>
      </c>
      <c r="D10" s="5">
        <v>132</v>
      </c>
      <c r="E10" s="4"/>
      <c r="F10" s="5">
        <v>3</v>
      </c>
      <c r="G10" s="5"/>
      <c r="H10" s="4"/>
      <c r="I10" s="5"/>
      <c r="J10" s="4"/>
      <c r="K10" s="4">
        <v>53</v>
      </c>
      <c r="L10" s="4"/>
      <c r="M10" s="4">
        <v>104</v>
      </c>
      <c r="N10" s="4"/>
    </row>
    <row r="11" spans="1:14" s="8" customFormat="1" ht="15">
      <c r="A11" s="4" t="s">
        <v>86</v>
      </c>
      <c r="B11" s="5">
        <f t="shared" si="0"/>
        <v>252</v>
      </c>
      <c r="C11" s="4">
        <v>3</v>
      </c>
      <c r="D11" s="5"/>
      <c r="E11" s="4"/>
      <c r="F11" s="5">
        <v>2</v>
      </c>
      <c r="G11" s="5"/>
      <c r="H11" s="4"/>
      <c r="I11" s="5">
        <v>1</v>
      </c>
      <c r="J11" s="4"/>
      <c r="K11" s="4">
        <v>81</v>
      </c>
      <c r="L11" s="4"/>
      <c r="M11" s="4">
        <v>165</v>
      </c>
      <c r="N11" s="4"/>
    </row>
    <row r="12" spans="1:14" s="8" customFormat="1" ht="15">
      <c r="A12" s="4" t="s">
        <v>87</v>
      </c>
      <c r="B12" s="5">
        <f t="shared" si="0"/>
        <v>79</v>
      </c>
      <c r="C12" s="4"/>
      <c r="D12" s="5"/>
      <c r="E12" s="4"/>
      <c r="F12" s="5">
        <v>18</v>
      </c>
      <c r="G12" s="5"/>
      <c r="H12" s="4"/>
      <c r="I12" s="5"/>
      <c r="J12" s="4"/>
      <c r="K12" s="4">
        <v>7</v>
      </c>
      <c r="L12" s="4"/>
      <c r="M12" s="4">
        <v>54</v>
      </c>
      <c r="N12" s="4"/>
    </row>
    <row r="13" spans="1:14" s="8" customFormat="1" ht="15">
      <c r="A13" s="4" t="s">
        <v>88</v>
      </c>
      <c r="B13" s="5">
        <f t="shared" si="0"/>
        <v>188</v>
      </c>
      <c r="C13" s="4"/>
      <c r="D13" s="5"/>
      <c r="E13" s="4"/>
      <c r="F13" s="5">
        <v>82</v>
      </c>
      <c r="G13" s="5"/>
      <c r="H13" s="4"/>
      <c r="I13" s="5">
        <v>2</v>
      </c>
      <c r="J13" s="4"/>
      <c r="K13" s="4">
        <v>25</v>
      </c>
      <c r="L13" s="4"/>
      <c r="M13" s="4">
        <v>79</v>
      </c>
      <c r="N13" s="4"/>
    </row>
    <row r="14" spans="1:14" s="8" customFormat="1" ht="15">
      <c r="A14" s="4" t="s">
        <v>89</v>
      </c>
      <c r="B14" s="5">
        <f t="shared" si="0"/>
        <v>145</v>
      </c>
      <c r="C14" s="4">
        <v>18</v>
      </c>
      <c r="D14" s="5"/>
      <c r="E14" s="4"/>
      <c r="F14" s="5">
        <v>3</v>
      </c>
      <c r="G14" s="5"/>
      <c r="H14" s="4"/>
      <c r="I14" s="5"/>
      <c r="J14" s="4"/>
      <c r="K14" s="4">
        <v>43</v>
      </c>
      <c r="L14" s="4"/>
      <c r="M14" s="4">
        <v>80</v>
      </c>
      <c r="N14" s="4">
        <v>1</v>
      </c>
    </row>
    <row r="15" spans="1:14" ht="15">
      <c r="A15" s="4" t="s">
        <v>73</v>
      </c>
      <c r="B15" s="5">
        <f t="shared" si="0"/>
        <v>153</v>
      </c>
      <c r="C15" s="4">
        <v>5</v>
      </c>
      <c r="D15" s="5"/>
      <c r="E15" s="4"/>
      <c r="F15" s="5">
        <v>5</v>
      </c>
      <c r="G15" s="5">
        <v>1</v>
      </c>
      <c r="H15" s="4"/>
      <c r="I15" s="5">
        <v>1</v>
      </c>
      <c r="J15" s="4"/>
      <c r="K15" s="4">
        <v>41</v>
      </c>
      <c r="L15" s="4"/>
      <c r="M15" s="4">
        <v>100</v>
      </c>
      <c r="N15" s="4"/>
    </row>
    <row r="16" spans="1:14" ht="15">
      <c r="A16" s="4" t="s">
        <v>90</v>
      </c>
      <c r="B16" s="5">
        <f t="shared" si="0"/>
        <v>341</v>
      </c>
      <c r="C16" s="4">
        <v>27</v>
      </c>
      <c r="D16" s="5"/>
      <c r="E16" s="4"/>
      <c r="F16" s="5">
        <v>3</v>
      </c>
      <c r="G16" s="5">
        <v>1</v>
      </c>
      <c r="H16" s="4"/>
      <c r="I16" s="5">
        <v>1</v>
      </c>
      <c r="J16" s="4"/>
      <c r="K16" s="4">
        <v>97</v>
      </c>
      <c r="L16" s="4">
        <v>8</v>
      </c>
      <c r="M16" s="4">
        <v>204</v>
      </c>
      <c r="N16" s="4"/>
    </row>
    <row r="17" spans="1:14" ht="15">
      <c r="A17" s="4" t="s">
        <v>91</v>
      </c>
      <c r="B17" s="5">
        <f t="shared" si="0"/>
        <v>18</v>
      </c>
      <c r="C17" s="4"/>
      <c r="D17" s="5"/>
      <c r="E17" s="4"/>
      <c r="F17" s="5">
        <v>1</v>
      </c>
      <c r="G17" s="5"/>
      <c r="H17" s="4"/>
      <c r="I17" s="5">
        <v>1</v>
      </c>
      <c r="J17" s="4"/>
      <c r="K17" s="4">
        <v>5</v>
      </c>
      <c r="L17" s="4"/>
      <c r="M17" s="4">
        <v>11</v>
      </c>
      <c r="N17" s="4"/>
    </row>
    <row r="18" spans="1:14" ht="15">
      <c r="A18" s="4" t="s">
        <v>92</v>
      </c>
      <c r="B18" s="5">
        <f t="shared" si="0"/>
        <v>260</v>
      </c>
      <c r="C18" s="4">
        <v>2</v>
      </c>
      <c r="D18" s="5"/>
      <c r="E18" s="4"/>
      <c r="F18" s="5">
        <v>43</v>
      </c>
      <c r="G18" s="5"/>
      <c r="H18" s="4"/>
      <c r="I18" s="5"/>
      <c r="J18" s="4"/>
      <c r="K18" s="4">
        <v>66</v>
      </c>
      <c r="L18" s="4"/>
      <c r="M18" s="4">
        <v>149</v>
      </c>
      <c r="N18" s="4"/>
    </row>
    <row r="19" spans="1:14" ht="15">
      <c r="A19" s="4" t="s">
        <v>75</v>
      </c>
      <c r="B19" s="5">
        <f t="shared" si="0"/>
        <v>511</v>
      </c>
      <c r="C19" s="4">
        <v>14</v>
      </c>
      <c r="D19" s="5"/>
      <c r="E19" s="4"/>
      <c r="F19" s="5">
        <v>103</v>
      </c>
      <c r="G19" s="5">
        <v>4</v>
      </c>
      <c r="H19" s="4">
        <v>2</v>
      </c>
      <c r="I19" s="5">
        <v>2</v>
      </c>
      <c r="J19" s="4"/>
      <c r="K19" s="4">
        <v>84</v>
      </c>
      <c r="L19" s="4">
        <v>9</v>
      </c>
      <c r="M19" s="4">
        <v>283</v>
      </c>
      <c r="N19" s="4">
        <f>SUM(144-9-2-2-4-103-14)</f>
        <v>10</v>
      </c>
    </row>
    <row r="20" spans="1:14" ht="15">
      <c r="A20" s="4" t="s">
        <v>93</v>
      </c>
      <c r="B20" s="5">
        <f t="shared" si="0"/>
        <v>889</v>
      </c>
      <c r="C20" s="4">
        <v>64</v>
      </c>
      <c r="D20" s="5">
        <v>1</v>
      </c>
      <c r="E20" s="4">
        <v>19</v>
      </c>
      <c r="F20" s="5">
        <v>16</v>
      </c>
      <c r="G20" s="5"/>
      <c r="H20" s="4">
        <v>1</v>
      </c>
      <c r="I20" s="5">
        <v>3</v>
      </c>
      <c r="J20" s="4">
        <v>17</v>
      </c>
      <c r="K20" s="4">
        <v>316</v>
      </c>
      <c r="L20" s="4">
        <v>24</v>
      </c>
      <c r="M20" s="4">
        <v>405</v>
      </c>
      <c r="N20" s="4">
        <f>SUM(168-24-17-3-1-16-19-1-64)</f>
        <v>23</v>
      </c>
    </row>
    <row r="21" spans="1:14" ht="15">
      <c r="A21" s="4" t="s">
        <v>94</v>
      </c>
      <c r="B21" s="5">
        <f t="shared" si="0"/>
        <v>313</v>
      </c>
      <c r="C21" s="4"/>
      <c r="D21" s="5"/>
      <c r="E21" s="4"/>
      <c r="F21" s="5">
        <v>17</v>
      </c>
      <c r="G21" s="5">
        <v>5</v>
      </c>
      <c r="H21" s="4"/>
      <c r="I21" s="5">
        <v>1</v>
      </c>
      <c r="J21" s="4"/>
      <c r="K21" s="4">
        <v>99</v>
      </c>
      <c r="L21" s="4"/>
      <c r="M21" s="4">
        <v>191</v>
      </c>
      <c r="N21" s="4"/>
    </row>
    <row r="22" spans="1:14" ht="15">
      <c r="A22" s="4" t="s">
        <v>95</v>
      </c>
      <c r="B22" s="5">
        <f t="shared" si="0"/>
        <v>249</v>
      </c>
      <c r="C22" s="4"/>
      <c r="D22" s="5"/>
      <c r="E22" s="4"/>
      <c r="F22" s="5">
        <v>32</v>
      </c>
      <c r="G22" s="5"/>
      <c r="H22" s="4"/>
      <c r="I22" s="5">
        <v>2</v>
      </c>
      <c r="J22" s="4"/>
      <c r="K22" s="4">
        <v>47</v>
      </c>
      <c r="L22" s="4"/>
      <c r="M22" s="4">
        <v>168</v>
      </c>
      <c r="N22" s="4"/>
    </row>
    <row r="23" spans="1:14" ht="15">
      <c r="A23" s="4" t="s">
        <v>96</v>
      </c>
      <c r="B23" s="5">
        <f t="shared" si="0"/>
        <v>328</v>
      </c>
      <c r="C23" s="4">
        <v>2</v>
      </c>
      <c r="D23" s="5">
        <v>5</v>
      </c>
      <c r="E23" s="4"/>
      <c r="F23" s="5">
        <v>3</v>
      </c>
      <c r="G23" s="5"/>
      <c r="H23" s="4"/>
      <c r="I23" s="5"/>
      <c r="J23" s="4"/>
      <c r="K23" s="4">
        <v>124</v>
      </c>
      <c r="L23" s="4"/>
      <c r="M23" s="4">
        <v>193</v>
      </c>
      <c r="N23" s="4">
        <v>1</v>
      </c>
    </row>
    <row r="24" spans="1:14" ht="15">
      <c r="A24" s="4"/>
      <c r="B24" s="5"/>
      <c r="C24" s="4"/>
      <c r="D24" s="5"/>
      <c r="E24" s="4"/>
      <c r="F24" s="5"/>
      <c r="G24" s="5"/>
      <c r="H24" s="4"/>
      <c r="I24" s="5"/>
      <c r="J24" s="4"/>
      <c r="K24" s="4"/>
      <c r="L24" s="4"/>
      <c r="M24" s="4"/>
      <c r="N24" s="4"/>
    </row>
    <row r="25" spans="1:14" ht="15">
      <c r="A25" s="4" t="s">
        <v>9</v>
      </c>
      <c r="B25" s="5">
        <f>SUM(B9:B23)</f>
        <v>5808</v>
      </c>
      <c r="C25" s="4"/>
      <c r="D25" s="5"/>
      <c r="E25" s="4"/>
      <c r="F25" s="5"/>
      <c r="G25" s="5"/>
      <c r="H25" s="4"/>
      <c r="I25" s="5"/>
      <c r="J25" s="4"/>
      <c r="K25" s="4"/>
      <c r="L25" s="4"/>
      <c r="M25" s="4"/>
      <c r="N25" s="4"/>
    </row>
    <row r="27" ht="15">
      <c r="B27" s="2" t="s">
        <v>104</v>
      </c>
    </row>
    <row r="29" ht="15">
      <c r="B29" s="2" t="s">
        <v>102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25" right="0.25" top="0.5" bottom="0.5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2011-01-03T16:31:22Z</cp:lastPrinted>
  <dcterms:created xsi:type="dcterms:W3CDTF">2006-11-15T01:43:46Z</dcterms:created>
  <dcterms:modified xsi:type="dcterms:W3CDTF">2011-01-03T16:31:29Z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